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3"/>
  </bookViews>
  <sheets>
    <sheet name="Arkusz1" sheetId="1" r:id="rId1"/>
    <sheet name="2014" sheetId="2" r:id="rId2"/>
    <sheet name="2015" sheetId="3" r:id="rId3"/>
    <sheet name="2016" sheetId="4" r:id="rId4"/>
    <sheet name="Arkusz2" sheetId="5" r:id="rId5"/>
  </sheets>
  <definedNames/>
  <calcPr fullCalcOnLoad="1"/>
</workbook>
</file>

<file path=xl/sharedStrings.xml><?xml version="1.0" encoding="utf-8"?>
<sst xmlns="http://schemas.openxmlformats.org/spreadsheetml/2006/main" count="296" uniqueCount="84">
  <si>
    <t>Lp.</t>
  </si>
  <si>
    <t>Wyszczególnienie składników mienia komunalnego</t>
  </si>
  <si>
    <t>Przychody</t>
  </si>
  <si>
    <t>Rozchody</t>
  </si>
  <si>
    <t>7.1</t>
  </si>
  <si>
    <t>7.2</t>
  </si>
  <si>
    <t>7.3</t>
  </si>
  <si>
    <t>7.4</t>
  </si>
  <si>
    <t>7.5</t>
  </si>
  <si>
    <t>7.6</t>
  </si>
  <si>
    <t>7.7</t>
  </si>
  <si>
    <t>7.8</t>
  </si>
  <si>
    <t>Wartość</t>
  </si>
  <si>
    <t>Prawo  własności</t>
  </si>
  <si>
    <t>Mienie w zarządzie</t>
  </si>
  <si>
    <t>Wierzytelność</t>
  </si>
  <si>
    <t>Najem</t>
  </si>
  <si>
    <t>Użytkowanie</t>
  </si>
  <si>
    <t>Posiadanie</t>
  </si>
  <si>
    <t>1.</t>
  </si>
  <si>
    <t>2.</t>
  </si>
  <si>
    <t>Urząd Gminy i GDK</t>
  </si>
  <si>
    <t xml:space="preserve">A. Budynek </t>
  </si>
  <si>
    <t>C. Maszyny, aparaty</t>
  </si>
  <si>
    <t>Remizy OSP :</t>
  </si>
  <si>
    <t>A. Budynki</t>
  </si>
  <si>
    <t>B. Środki transportu</t>
  </si>
  <si>
    <t>C.Maszyny i aparaty</t>
  </si>
  <si>
    <t>Gospodarka komunalna :</t>
  </si>
  <si>
    <t>A. Oczyszczalnie z kanalizacją</t>
  </si>
  <si>
    <t>B. Wysypisko</t>
  </si>
  <si>
    <t>C. Środki transportu</t>
  </si>
  <si>
    <t>Ośrodki zdrowia</t>
  </si>
  <si>
    <t>Kotłownia olejowa</t>
  </si>
  <si>
    <t>Hydrofornie z siecią  w tym:</t>
  </si>
  <si>
    <t xml:space="preserve">Ogółem </t>
  </si>
  <si>
    <t xml:space="preserve">Grunty </t>
  </si>
  <si>
    <r>
      <t xml:space="preserve">Szkoły </t>
    </r>
    <r>
      <rPr>
        <sz val="8"/>
        <rFont val="Times New Roman"/>
        <family val="1"/>
      </rPr>
      <t>z  wyposażeniem</t>
    </r>
    <r>
      <rPr>
        <b/>
        <sz val="8"/>
        <rFont val="Times New Roman"/>
        <family val="1"/>
      </rPr>
      <t xml:space="preserve"> </t>
    </r>
  </si>
  <si>
    <t xml:space="preserve">A.Budynki </t>
  </si>
  <si>
    <t xml:space="preserve">B.Budowle </t>
  </si>
  <si>
    <t xml:space="preserve">Zaklad Gospodarki Komunalnej w Sosnie </t>
  </si>
  <si>
    <t xml:space="preserve">A. Obiekty inzynierii ladowej i wodnej( gr 2) </t>
  </si>
  <si>
    <t xml:space="preserve">B. Maszyny i urzadzenia ( gr 4) </t>
  </si>
  <si>
    <t xml:space="preserve">C.Specjalistyczne maszyny, urzadzenia i aparaty( gr5) </t>
  </si>
  <si>
    <t>D, Środki transportu (gr 7)</t>
  </si>
  <si>
    <t xml:space="preserve">E. Narzedzia przyrzady ( gr 8) </t>
  </si>
  <si>
    <t xml:space="preserve">                                                                         </t>
  </si>
  <si>
    <t>Ilość obiekt</t>
  </si>
  <si>
    <t>D.Infrastruktura - place zabaw</t>
  </si>
  <si>
    <t>B. Infrastruktura (nawierzchnia, parking)</t>
  </si>
  <si>
    <t>Użytko-wanie wieczy-wieczyste</t>
  </si>
  <si>
    <t>Dzierżawa</t>
  </si>
  <si>
    <t>Gospodarka nieruchomosciami w tym  mieszkaniowa</t>
  </si>
  <si>
    <t>Dane dotyczące rodzaju praw majątkowych – z rubryki 6 zestawienia przypada 28 630 170 zł na :</t>
  </si>
  <si>
    <t>C. Maszyny i urządzenia tech.</t>
  </si>
  <si>
    <t>Wartość początkowa na dzień  1.01.2012 r.</t>
  </si>
  <si>
    <t>Wartość na dzień 31.12.2012 r.</t>
  </si>
  <si>
    <t>A. ZS Sośno</t>
  </si>
  <si>
    <t>B. ZS Wąwelno</t>
  </si>
  <si>
    <t>C. SP Przepałkowo</t>
  </si>
  <si>
    <t>D. Przedszkole Sośno</t>
  </si>
  <si>
    <t>Załącznik   do Zarządzenia  nr RO.0050.14.2013 Wójta Gminy Sośno z dnia 18 marca 2013 r.</t>
  </si>
  <si>
    <t>TABELA - ZESTAWIENIE  MIENIA KOMUNALNEGO</t>
  </si>
  <si>
    <t xml:space="preserve">Szkoły </t>
  </si>
  <si>
    <t xml:space="preserve">RAZEM </t>
  </si>
  <si>
    <t>ZAKŁAD GOSPODARKI KOMUNALNEJ W SOŚNIE</t>
  </si>
  <si>
    <t>Ośrodek zdrowia</t>
  </si>
  <si>
    <t>Kotłownia na ekogroszek</t>
  </si>
  <si>
    <t>Sporządziła: Hanna Półgęsek</t>
  </si>
  <si>
    <t>Dane dotyczące rodzaju praw majątkowych – z rubryki 6 zestawienia przypada                       30 975 226,-  zł na :</t>
  </si>
  <si>
    <t>Wartość początkowa na dzień  1.01.2014 r.</t>
  </si>
  <si>
    <t>Wartość na dzień 31.12.2014 r.</t>
  </si>
  <si>
    <t>E.Rozwój gimnazjalisty</t>
  </si>
  <si>
    <t>F.Przyjazna zerówka</t>
  </si>
  <si>
    <t>11 plac.</t>
  </si>
  <si>
    <t>Sporządziła: Dorota Fifielska-Zamora (część ZGK)</t>
  </si>
  <si>
    <t>Załącznik  do Informacji o stanie  mienia komunalnego Gminy Sośno na dzień 31.12.2014 r.</t>
  </si>
  <si>
    <t>Załącznik  do Informacji o stanie  mienia komunalnego Gminy Sośno na dzień 31.12.2015 r.</t>
  </si>
  <si>
    <t>D.Maszyny i aparaty</t>
  </si>
  <si>
    <t>Załącznik  do Informacji o stanie  mienia komunalnego Gminy Sośno na dzień 31.12.2016 r.</t>
  </si>
  <si>
    <t>Wartość początkowa na dzień  1.01.2016 r.</t>
  </si>
  <si>
    <t>Wartość na dzień 31.12.2016 r.</t>
  </si>
  <si>
    <t xml:space="preserve">Razem </t>
  </si>
  <si>
    <t>Dane dotyczące rodzaju praw majątkowych – z rubryki 6 zestawienia przypada                      33 992 001  zł na :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</si>
</sst>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_ ;\-#,##0.00\ "/>
    <numFmt numFmtId="177" formatCode="00\-000"/>
    <numFmt numFmtId="178" formatCode="#,##0.0"/>
  </numFmts>
  <fonts count="46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0" fontId="6" fillId="0" borderId="15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3" fontId="8" fillId="0" borderId="11" xfId="0" applyNumberFormat="1" applyFont="1" applyBorder="1" applyAlignment="1">
      <alignment horizontal="right" vertical="top" wrapText="1"/>
    </xf>
    <xf numFmtId="3" fontId="8" fillId="0" borderId="11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 indent="2"/>
    </xf>
    <xf numFmtId="3" fontId="6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top" wrapText="1"/>
    </xf>
    <xf numFmtId="3" fontId="6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/>
    </xf>
    <xf numFmtId="3" fontId="8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vertical="top" wrapText="1"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2" fontId="8" fillId="0" borderId="22" xfId="0" applyNumberFormat="1" applyFont="1" applyBorder="1" applyAlignment="1">
      <alignment vertical="center" wrapText="1"/>
    </xf>
    <xf numFmtId="0" fontId="8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3" fontId="8" fillId="0" borderId="25" xfId="0" applyNumberFormat="1" applyFont="1" applyBorder="1" applyAlignment="1">
      <alignment horizontal="right" vertical="top" wrapText="1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top" wrapText="1"/>
    </xf>
    <xf numFmtId="2" fontId="8" fillId="0" borderId="27" xfId="0" applyNumberFormat="1" applyFont="1" applyBorder="1" applyAlignment="1">
      <alignment vertical="center" wrapText="1"/>
    </xf>
    <xf numFmtId="0" fontId="8" fillId="0" borderId="28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8" fillId="0" borderId="27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vertical="top" wrapText="1"/>
    </xf>
    <xf numFmtId="3" fontId="8" fillId="0" borderId="34" xfId="0" applyNumberFormat="1" applyFont="1" applyBorder="1" applyAlignment="1">
      <alignment horizontal="right" vertical="top" wrapText="1"/>
    </xf>
    <xf numFmtId="3" fontId="8" fillId="0" borderId="34" xfId="0" applyNumberFormat="1" applyFont="1" applyBorder="1" applyAlignment="1">
      <alignment horizontal="center" vertical="top" wrapText="1"/>
    </xf>
    <xf numFmtId="0" fontId="7" fillId="0" borderId="34" xfId="0" applyFont="1" applyBorder="1" applyAlignment="1">
      <alignment horizontal="right" vertical="top" wrapText="1"/>
    </xf>
    <xf numFmtId="3" fontId="8" fillId="0" borderId="35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4" fontId="6" fillId="0" borderId="11" xfId="0" applyNumberFormat="1" applyFont="1" applyBorder="1" applyAlignment="1">
      <alignment vertical="top" wrapText="1"/>
    </xf>
    <xf numFmtId="4" fontId="8" fillId="0" borderId="11" xfId="0" applyNumberFormat="1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center" vertical="top" wrapText="1"/>
    </xf>
    <xf numFmtId="3" fontId="10" fillId="0" borderId="34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" fontId="6" fillId="0" borderId="11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7"/>
  <sheetViews>
    <sheetView zoomScalePageLayoutView="0" workbookViewId="0" topLeftCell="A16">
      <selection activeCell="A19" sqref="A1:IV16384"/>
    </sheetView>
  </sheetViews>
  <sheetFormatPr defaultColWidth="9.00390625" defaultRowHeight="12.75"/>
  <cols>
    <col min="1" max="1" width="3.375" style="0" customWidth="1"/>
    <col min="2" max="2" width="20.125" style="0" customWidth="1"/>
    <col min="3" max="3" width="5.375" style="0" customWidth="1"/>
    <col min="4" max="4" width="11.00390625" style="0" customWidth="1"/>
    <col min="5" max="5" width="5.125" style="0" customWidth="1"/>
    <col min="6" max="6" width="8.25390625" style="0" customWidth="1"/>
    <col min="7" max="7" width="5.125" style="0" customWidth="1"/>
    <col min="8" max="8" width="8.25390625" style="0" customWidth="1"/>
    <col min="9" max="9" width="6.625" style="0" customWidth="1"/>
    <col min="10" max="10" width="9.125" style="0" customWidth="1"/>
    <col min="12" max="12" width="7.625" style="0" customWidth="1"/>
    <col min="13" max="13" width="6.00390625" style="0" customWidth="1"/>
    <col min="14" max="15" width="6.125" style="0" customWidth="1"/>
    <col min="16" max="16" width="5.125" style="0" customWidth="1"/>
    <col min="17" max="17" width="5.75390625" style="0" customWidth="1"/>
    <col min="18" max="18" width="6.625" style="0" customWidth="1"/>
  </cols>
  <sheetData>
    <row r="2" spans="1:18" ht="15.75">
      <c r="A2" s="7" t="s">
        <v>62</v>
      </c>
      <c r="B2" s="8"/>
      <c r="C2" s="8"/>
      <c r="D2" s="8"/>
      <c r="E2" s="8"/>
      <c r="F2" s="8"/>
      <c r="G2" s="8"/>
      <c r="H2" s="8" t="s">
        <v>61</v>
      </c>
      <c r="I2" s="8"/>
      <c r="J2" s="8"/>
      <c r="K2" s="8"/>
      <c r="L2" s="8"/>
      <c r="M2" s="8"/>
      <c r="N2" s="8"/>
      <c r="O2" s="8"/>
      <c r="Q2" s="8"/>
      <c r="R2" s="8"/>
    </row>
    <row r="3" ht="19.5" thickBot="1">
      <c r="A3" s="1"/>
    </row>
    <row r="4" spans="1:18" ht="25.5" customHeight="1" thickBot="1">
      <c r="A4" s="88" t="s">
        <v>0</v>
      </c>
      <c r="B4" s="90" t="s">
        <v>1</v>
      </c>
      <c r="C4" s="80" t="s">
        <v>55</v>
      </c>
      <c r="D4" s="81"/>
      <c r="E4" s="80" t="s">
        <v>2</v>
      </c>
      <c r="F4" s="81"/>
      <c r="G4" s="80" t="s">
        <v>3</v>
      </c>
      <c r="H4" s="81"/>
      <c r="I4" s="80" t="s">
        <v>56</v>
      </c>
      <c r="J4" s="81"/>
      <c r="K4" s="80" t="s">
        <v>53</v>
      </c>
      <c r="L4" s="84"/>
      <c r="M4" s="84"/>
      <c r="N4" s="84"/>
      <c r="O4" s="84"/>
      <c r="P4" s="84"/>
      <c r="Q4" s="84"/>
      <c r="R4" s="85"/>
    </row>
    <row r="5" spans="1:18" ht="13.5" thickBot="1">
      <c r="A5" s="89"/>
      <c r="B5" s="91"/>
      <c r="C5" s="82"/>
      <c r="D5" s="83"/>
      <c r="E5" s="82"/>
      <c r="F5" s="83"/>
      <c r="G5" s="82"/>
      <c r="H5" s="83"/>
      <c r="I5" s="82"/>
      <c r="J5" s="83"/>
      <c r="K5" s="15" t="s">
        <v>4</v>
      </c>
      <c r="L5" s="15" t="s">
        <v>5</v>
      </c>
      <c r="M5" s="20" t="s">
        <v>6</v>
      </c>
      <c r="N5" s="21" t="s">
        <v>7</v>
      </c>
      <c r="O5" s="20" t="s">
        <v>8</v>
      </c>
      <c r="P5" s="20" t="s">
        <v>9</v>
      </c>
      <c r="Q5" s="20" t="s">
        <v>10</v>
      </c>
      <c r="R5" s="20" t="s">
        <v>11</v>
      </c>
    </row>
    <row r="6" spans="1:18" ht="57" thickBot="1">
      <c r="A6" s="12"/>
      <c r="B6" s="13"/>
      <c r="C6" s="9" t="s">
        <v>47</v>
      </c>
      <c r="D6" s="11"/>
      <c r="E6" s="10" t="s">
        <v>47</v>
      </c>
      <c r="F6" s="16" t="s">
        <v>12</v>
      </c>
      <c r="G6" s="10" t="s">
        <v>47</v>
      </c>
      <c r="H6" s="16" t="s">
        <v>12</v>
      </c>
      <c r="I6" s="10" t="s">
        <v>47</v>
      </c>
      <c r="J6" s="17"/>
      <c r="K6" s="10" t="s">
        <v>13</v>
      </c>
      <c r="L6" s="10" t="s">
        <v>14</v>
      </c>
      <c r="M6" s="18" t="s">
        <v>15</v>
      </c>
      <c r="N6" s="19" t="s">
        <v>50</v>
      </c>
      <c r="O6" s="18" t="s">
        <v>16</v>
      </c>
      <c r="P6" s="2" t="s">
        <v>51</v>
      </c>
      <c r="Q6" s="18" t="s">
        <v>17</v>
      </c>
      <c r="R6" s="24" t="s">
        <v>18</v>
      </c>
    </row>
    <row r="7" spans="1:18" ht="15.75" customHeight="1" thickBot="1">
      <c r="A7" s="40">
        <v>1</v>
      </c>
      <c r="B7" s="41">
        <v>2</v>
      </c>
      <c r="C7" s="42">
        <v>3</v>
      </c>
      <c r="D7" s="43"/>
      <c r="E7" s="42">
        <v>4</v>
      </c>
      <c r="F7" s="43"/>
      <c r="G7" s="42">
        <v>5</v>
      </c>
      <c r="H7" s="43"/>
      <c r="I7" s="42">
        <v>6</v>
      </c>
      <c r="J7" s="43"/>
      <c r="K7" s="42">
        <v>7</v>
      </c>
      <c r="L7" s="44"/>
      <c r="M7" s="44"/>
      <c r="N7" s="44"/>
      <c r="O7" s="44"/>
      <c r="P7" s="44"/>
      <c r="Q7" s="44"/>
      <c r="R7" s="45"/>
    </row>
    <row r="8" spans="1:18" ht="21">
      <c r="A8" s="46" t="s">
        <v>19</v>
      </c>
      <c r="B8" s="47" t="s">
        <v>34</v>
      </c>
      <c r="C8" s="48"/>
      <c r="D8" s="22">
        <f>SUM(D9:D11)</f>
        <v>3818071</v>
      </c>
      <c r="E8" s="50"/>
      <c r="F8" s="49">
        <v>0</v>
      </c>
      <c r="G8" s="51"/>
      <c r="H8" s="49">
        <f>SUM(H9:H11)</f>
        <v>0</v>
      </c>
      <c r="I8" s="36">
        <f>SUM(I9:I11)</f>
        <v>5</v>
      </c>
      <c r="J8" s="49">
        <f>SUM(J9:J11)</f>
        <v>3818071</v>
      </c>
      <c r="K8" s="49">
        <f>SUM(K9:K11)</f>
        <v>3818071</v>
      </c>
      <c r="L8" s="49">
        <f aca="true" t="shared" si="0" ref="L8:R8">SUM(L9:L11)</f>
        <v>0</v>
      </c>
      <c r="M8" s="49">
        <f t="shared" si="0"/>
        <v>0</v>
      </c>
      <c r="N8" s="49">
        <f t="shared" si="0"/>
        <v>0</v>
      </c>
      <c r="O8" s="49">
        <f t="shared" si="0"/>
        <v>0</v>
      </c>
      <c r="P8" s="49">
        <f t="shared" si="0"/>
        <v>0</v>
      </c>
      <c r="Q8" s="49">
        <f t="shared" si="0"/>
        <v>0</v>
      </c>
      <c r="R8" s="52">
        <f t="shared" si="0"/>
        <v>0</v>
      </c>
    </row>
    <row r="9" spans="1:18" ht="12.75">
      <c r="A9" s="53"/>
      <c r="B9" s="25" t="s">
        <v>38</v>
      </c>
      <c r="C9" s="20">
        <v>5</v>
      </c>
      <c r="D9" s="38">
        <v>255966</v>
      </c>
      <c r="E9" s="4"/>
      <c r="F9" s="5"/>
      <c r="G9" s="6"/>
      <c r="H9" s="6"/>
      <c r="I9" s="4">
        <f aca="true" t="shared" si="1" ref="I9:I33">IF(C9+E9-G9&gt;0,C9+E9-G9,"")</f>
        <v>5</v>
      </c>
      <c r="J9" s="39">
        <f>+D9+F9-H9</f>
        <v>255966</v>
      </c>
      <c r="K9" s="26">
        <f>+J9-SUM(L9:R9)</f>
        <v>255966</v>
      </c>
      <c r="L9" s="6"/>
      <c r="M9" s="4"/>
      <c r="N9" s="4"/>
      <c r="O9" s="4"/>
      <c r="P9" s="4"/>
      <c r="Q9" s="4"/>
      <c r="R9" s="4"/>
    </row>
    <row r="10" spans="1:18" ht="13.5" customHeight="1">
      <c r="A10" s="53"/>
      <c r="B10" s="25" t="s">
        <v>39</v>
      </c>
      <c r="C10" s="20"/>
      <c r="D10" s="38">
        <v>3029523</v>
      </c>
      <c r="E10" s="4"/>
      <c r="F10" s="5">
        <v>0</v>
      </c>
      <c r="G10" s="6"/>
      <c r="H10" s="6"/>
      <c r="I10" s="4">
        <f t="shared" si="1"/>
      </c>
      <c r="J10" s="39">
        <f>+D10+F10-H10</f>
        <v>3029523</v>
      </c>
      <c r="K10" s="26">
        <f>+J10-SUM(L10:R10)</f>
        <v>3029523</v>
      </c>
      <c r="L10" s="6"/>
      <c r="M10" s="4"/>
      <c r="N10" s="4"/>
      <c r="O10" s="4"/>
      <c r="P10" s="4"/>
      <c r="Q10" s="4"/>
      <c r="R10" s="4"/>
    </row>
    <row r="11" spans="1:18" ht="23.25" customHeight="1">
      <c r="A11" s="53"/>
      <c r="B11" s="25" t="s">
        <v>54</v>
      </c>
      <c r="C11" s="20"/>
      <c r="D11" s="38">
        <v>532582</v>
      </c>
      <c r="E11" s="4"/>
      <c r="F11" s="5"/>
      <c r="G11" s="6"/>
      <c r="H11" s="6"/>
      <c r="I11" s="4">
        <f t="shared" si="1"/>
      </c>
      <c r="J11" s="39">
        <f>+D11+F11-H11</f>
        <v>532582</v>
      </c>
      <c r="K11" s="26">
        <f>+J11-SUM(L11:R11)</f>
        <v>532582</v>
      </c>
      <c r="L11" s="6"/>
      <c r="M11" s="4"/>
      <c r="N11" s="4"/>
      <c r="O11" s="4"/>
      <c r="P11" s="4"/>
      <c r="Q11" s="4"/>
      <c r="R11" s="4"/>
    </row>
    <row r="12" spans="1:18" ht="31.5">
      <c r="A12" s="54" t="s">
        <v>20</v>
      </c>
      <c r="B12" s="27" t="s">
        <v>52</v>
      </c>
      <c r="C12" s="21"/>
      <c r="D12" s="22">
        <v>3188937</v>
      </c>
      <c r="E12" s="4"/>
      <c r="F12" s="22">
        <f>SUM(F13:F16)</f>
        <v>261271.25999999998</v>
      </c>
      <c r="G12" s="4"/>
      <c r="H12" s="22">
        <f aca="true" t="shared" si="2" ref="H12:R12">SUM(H13:H16)</f>
        <v>0</v>
      </c>
      <c r="I12" s="36">
        <f>SUM(I13:I16)</f>
        <v>117</v>
      </c>
      <c r="J12" s="22">
        <f t="shared" si="2"/>
        <v>3450208.26</v>
      </c>
      <c r="K12" s="22">
        <f t="shared" si="2"/>
        <v>3289016.26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22">
        <f t="shared" si="2"/>
        <v>0</v>
      </c>
      <c r="Q12" s="22">
        <f t="shared" si="2"/>
        <v>0</v>
      </c>
      <c r="R12" s="22">
        <f t="shared" si="2"/>
        <v>161192</v>
      </c>
    </row>
    <row r="13" spans="1:18" ht="12.75">
      <c r="A13" s="55"/>
      <c r="B13" s="25" t="s">
        <v>38</v>
      </c>
      <c r="C13" s="20">
        <v>67</v>
      </c>
      <c r="D13" s="38">
        <v>940211</v>
      </c>
      <c r="E13" s="4">
        <v>2</v>
      </c>
      <c r="F13" s="5">
        <v>9846.86</v>
      </c>
      <c r="G13" s="6">
        <v>0</v>
      </c>
      <c r="H13" s="6">
        <v>0</v>
      </c>
      <c r="I13" s="4">
        <f t="shared" si="1"/>
        <v>69</v>
      </c>
      <c r="J13" s="39">
        <f>+D13+F13-H13</f>
        <v>950057.86</v>
      </c>
      <c r="K13" s="26">
        <f>+J13-SUM(L13:R13)</f>
        <v>788865.86</v>
      </c>
      <c r="L13" s="6"/>
      <c r="M13" s="4"/>
      <c r="N13" s="4"/>
      <c r="O13" s="4"/>
      <c r="P13" s="4"/>
      <c r="Q13" s="4"/>
      <c r="R13" s="4">
        <v>161192</v>
      </c>
    </row>
    <row r="14" spans="1:18" ht="12.75">
      <c r="A14" s="56"/>
      <c r="B14" s="25" t="s">
        <v>39</v>
      </c>
      <c r="C14" s="20">
        <v>33</v>
      </c>
      <c r="D14" s="38">
        <v>2068522</v>
      </c>
      <c r="E14" s="4">
        <v>4</v>
      </c>
      <c r="F14" s="5">
        <v>210982</v>
      </c>
      <c r="G14" s="6"/>
      <c r="H14" s="6"/>
      <c r="I14" s="4">
        <f t="shared" si="1"/>
        <v>37</v>
      </c>
      <c r="J14" s="39">
        <f>+D14+F14-H14</f>
        <v>2279504</v>
      </c>
      <c r="K14" s="26">
        <f>+J14-SUM(L14:R14)</f>
        <v>2279504</v>
      </c>
      <c r="L14" s="6"/>
      <c r="M14" s="4"/>
      <c r="N14" s="4"/>
      <c r="O14" s="4"/>
      <c r="P14" s="4"/>
      <c r="Q14" s="4"/>
      <c r="R14" s="4"/>
    </row>
    <row r="15" spans="1:18" ht="22.5">
      <c r="A15" s="57"/>
      <c r="B15" s="25" t="s">
        <v>54</v>
      </c>
      <c r="C15" s="20"/>
      <c r="D15" s="38">
        <v>0</v>
      </c>
      <c r="E15" s="4"/>
      <c r="F15" s="5"/>
      <c r="G15" s="6"/>
      <c r="H15" s="6">
        <v>0</v>
      </c>
      <c r="I15" s="4">
        <f t="shared" si="1"/>
      </c>
      <c r="J15" s="39">
        <f>+D15+F15-H15</f>
        <v>0</v>
      </c>
      <c r="K15" s="26">
        <f>+J15-SUM(L15:R15)</f>
        <v>0</v>
      </c>
      <c r="L15" s="6"/>
      <c r="M15" s="4"/>
      <c r="N15" s="4"/>
      <c r="O15" s="4"/>
      <c r="P15" s="4"/>
      <c r="Q15" s="4"/>
      <c r="R15" s="4"/>
    </row>
    <row r="16" spans="1:18" ht="22.5">
      <c r="A16" s="58"/>
      <c r="B16" s="25" t="s">
        <v>48</v>
      </c>
      <c r="C16" s="20">
        <v>9</v>
      </c>
      <c r="D16" s="38">
        <v>180204</v>
      </c>
      <c r="E16" s="4">
        <v>2</v>
      </c>
      <c r="F16" s="5">
        <v>40442.4</v>
      </c>
      <c r="G16" s="6"/>
      <c r="H16" s="6"/>
      <c r="I16" s="4">
        <f t="shared" si="1"/>
        <v>11</v>
      </c>
      <c r="J16" s="39">
        <f>+D16+F16-H16</f>
        <v>220646.4</v>
      </c>
      <c r="K16" s="26">
        <f>+J16-SUM(L16:R16)</f>
        <v>220646.4</v>
      </c>
      <c r="L16" s="6"/>
      <c r="M16" s="4"/>
      <c r="N16" s="4"/>
      <c r="O16" s="4"/>
      <c r="P16" s="4"/>
      <c r="Q16" s="4"/>
      <c r="R16" s="4"/>
    </row>
    <row r="17" spans="1:18" ht="12.75">
      <c r="A17" s="59">
        <v>3</v>
      </c>
      <c r="B17" s="21" t="s">
        <v>21</v>
      </c>
      <c r="C17" s="21"/>
      <c r="D17" s="22">
        <f>SUM(D18:D20)</f>
        <v>1036157</v>
      </c>
      <c r="E17" s="4"/>
      <c r="F17" s="22">
        <f>SUM(F18:F20)</f>
        <v>0</v>
      </c>
      <c r="G17" s="22">
        <f>SUM(G18:G20)</f>
        <v>0</v>
      </c>
      <c r="H17" s="22">
        <f>SUM(H18:H20)</f>
        <v>0</v>
      </c>
      <c r="I17" s="36">
        <f>SUM(I18:I20)</f>
        <v>52</v>
      </c>
      <c r="J17" s="22">
        <f aca="true" t="shared" si="3" ref="J17:R17">SUM(J18:J20)</f>
        <v>1036157</v>
      </c>
      <c r="K17" s="22">
        <f t="shared" si="3"/>
        <v>1036157</v>
      </c>
      <c r="L17" s="22">
        <f t="shared" si="3"/>
        <v>0</v>
      </c>
      <c r="M17" s="22">
        <f t="shared" si="3"/>
        <v>0</v>
      </c>
      <c r="N17" s="22">
        <f t="shared" si="3"/>
        <v>0</v>
      </c>
      <c r="O17" s="22">
        <f t="shared" si="3"/>
        <v>0</v>
      </c>
      <c r="P17" s="22">
        <v>0</v>
      </c>
      <c r="Q17" s="22">
        <f t="shared" si="3"/>
        <v>0</v>
      </c>
      <c r="R17" s="22">
        <f t="shared" si="3"/>
        <v>0</v>
      </c>
    </row>
    <row r="18" spans="1:18" ht="15" customHeight="1">
      <c r="A18" s="57"/>
      <c r="B18" s="21" t="s">
        <v>22</v>
      </c>
      <c r="C18" s="20">
        <v>2</v>
      </c>
      <c r="D18" s="38">
        <v>835336</v>
      </c>
      <c r="E18" s="20"/>
      <c r="F18" s="28"/>
      <c r="G18" s="29"/>
      <c r="H18" s="6"/>
      <c r="I18" s="4">
        <f t="shared" si="1"/>
        <v>2</v>
      </c>
      <c r="J18" s="39">
        <f>+D18+F18-H18</f>
        <v>835336</v>
      </c>
      <c r="K18" s="26">
        <f>+J18-SUM(L18:R18)</f>
        <v>835336</v>
      </c>
      <c r="L18" s="6"/>
      <c r="M18" s="4"/>
      <c r="N18" s="4"/>
      <c r="O18" s="4"/>
      <c r="P18" s="4"/>
      <c r="Q18" s="4"/>
      <c r="R18" s="4"/>
    </row>
    <row r="19" spans="1:18" ht="22.5">
      <c r="A19" s="57"/>
      <c r="B19" s="21" t="s">
        <v>49</v>
      </c>
      <c r="C19" s="20">
        <v>2</v>
      </c>
      <c r="D19" s="38">
        <v>139988</v>
      </c>
      <c r="E19" s="20"/>
      <c r="F19" s="28"/>
      <c r="G19" s="29"/>
      <c r="H19" s="6"/>
      <c r="I19" s="4">
        <f t="shared" si="1"/>
        <v>2</v>
      </c>
      <c r="J19" s="39">
        <f>+D19+F19-H19</f>
        <v>139988</v>
      </c>
      <c r="K19" s="26">
        <f>+J19-SUM(L19:R19)</f>
        <v>139988</v>
      </c>
      <c r="L19" s="6"/>
      <c r="M19" s="4"/>
      <c r="N19" s="4"/>
      <c r="O19" s="4"/>
      <c r="P19" s="4"/>
      <c r="Q19" s="4"/>
      <c r="R19" s="4"/>
    </row>
    <row r="20" spans="1:18" ht="12.75">
      <c r="A20" s="60"/>
      <c r="B20" s="21" t="s">
        <v>23</v>
      </c>
      <c r="C20" s="20">
        <v>48</v>
      </c>
      <c r="D20" s="38">
        <v>60833</v>
      </c>
      <c r="E20" s="30"/>
      <c r="F20" s="28"/>
      <c r="G20" s="29"/>
      <c r="H20" s="5"/>
      <c r="I20" s="4">
        <f t="shared" si="1"/>
        <v>48</v>
      </c>
      <c r="J20" s="39">
        <f>+D20+F20-H20</f>
        <v>60833</v>
      </c>
      <c r="K20" s="26">
        <f>+J20-SUM(L20:R20)</f>
        <v>60833</v>
      </c>
      <c r="L20" s="6"/>
      <c r="M20" s="4"/>
      <c r="N20" s="4"/>
      <c r="O20" s="4"/>
      <c r="P20" s="4"/>
      <c r="Q20" s="4"/>
      <c r="R20" s="4"/>
    </row>
    <row r="21" spans="1:18" ht="12.75">
      <c r="A21" s="61">
        <v>4</v>
      </c>
      <c r="B21" s="27" t="s">
        <v>24</v>
      </c>
      <c r="C21" s="27"/>
      <c r="D21" s="22">
        <f>SUM(D22:D24)</f>
        <v>1092813</v>
      </c>
      <c r="E21" s="4"/>
      <c r="F21" s="22">
        <f>SUM(F22:F24)</f>
        <v>104564.92</v>
      </c>
      <c r="G21" s="22">
        <f>SUM(G22:G24)</f>
        <v>1</v>
      </c>
      <c r="H21" s="22">
        <f>SUM(H22:H24)</f>
        <v>23337</v>
      </c>
      <c r="I21" s="36">
        <f>SUM(I22:I24)</f>
        <v>21</v>
      </c>
      <c r="J21" s="22">
        <f aca="true" t="shared" si="4" ref="J21:R21">SUM(J22:J24)</f>
        <v>1174040.92</v>
      </c>
      <c r="K21" s="22">
        <f t="shared" si="4"/>
        <v>1174040.92</v>
      </c>
      <c r="L21" s="22">
        <f t="shared" si="4"/>
        <v>0</v>
      </c>
      <c r="M21" s="22">
        <f t="shared" si="4"/>
        <v>0</v>
      </c>
      <c r="N21" s="22">
        <f t="shared" si="4"/>
        <v>0</v>
      </c>
      <c r="O21" s="22">
        <f t="shared" si="4"/>
        <v>0</v>
      </c>
      <c r="P21" s="22">
        <f t="shared" si="4"/>
        <v>0</v>
      </c>
      <c r="Q21" s="22">
        <f t="shared" si="4"/>
        <v>0</v>
      </c>
      <c r="R21" s="22">
        <f t="shared" si="4"/>
        <v>0</v>
      </c>
    </row>
    <row r="22" spans="1:18" ht="12.75">
      <c r="A22" s="57"/>
      <c r="B22" s="21" t="s">
        <v>25</v>
      </c>
      <c r="C22" s="20">
        <v>12</v>
      </c>
      <c r="D22" s="38">
        <v>556362</v>
      </c>
      <c r="E22" s="20">
        <v>1</v>
      </c>
      <c r="F22" s="5">
        <v>104564.92</v>
      </c>
      <c r="G22" s="6"/>
      <c r="H22" s="6"/>
      <c r="I22" s="4">
        <f t="shared" si="1"/>
        <v>13</v>
      </c>
      <c r="J22" s="39">
        <f>+D22+F22-H22</f>
        <v>660926.92</v>
      </c>
      <c r="K22" s="26">
        <f>+J22-SUM(L22:R22)</f>
        <v>660926.92</v>
      </c>
      <c r="L22" s="6"/>
      <c r="M22" s="4"/>
      <c r="N22" s="4"/>
      <c r="O22" s="4"/>
      <c r="P22" s="4"/>
      <c r="Q22" s="4"/>
      <c r="R22" s="4"/>
    </row>
    <row r="23" spans="1:18" ht="12.75">
      <c r="A23" s="57"/>
      <c r="B23" s="21" t="s">
        <v>26</v>
      </c>
      <c r="C23" s="20">
        <v>8</v>
      </c>
      <c r="D23" s="38">
        <v>521261</v>
      </c>
      <c r="E23" s="30"/>
      <c r="F23" s="5"/>
      <c r="G23" s="6">
        <v>1</v>
      </c>
      <c r="H23" s="6">
        <v>23337</v>
      </c>
      <c r="I23" s="4">
        <f t="shared" si="1"/>
        <v>7</v>
      </c>
      <c r="J23" s="39">
        <f>+D23+F23-H23</f>
        <v>497924</v>
      </c>
      <c r="K23" s="26">
        <f>+J23-SUM(L23:R23)</f>
        <v>497924</v>
      </c>
      <c r="L23" s="6"/>
      <c r="M23" s="4"/>
      <c r="N23" s="4"/>
      <c r="O23" s="4"/>
      <c r="P23" s="4"/>
      <c r="Q23" s="4"/>
      <c r="R23" s="4"/>
    </row>
    <row r="24" spans="1:18" ht="12.75">
      <c r="A24" s="60"/>
      <c r="B24" s="21" t="s">
        <v>27</v>
      </c>
      <c r="C24" s="20">
        <v>1</v>
      </c>
      <c r="D24" s="38">
        <v>15190</v>
      </c>
      <c r="E24" s="20"/>
      <c r="F24" s="5"/>
      <c r="G24" s="6"/>
      <c r="H24" s="6"/>
      <c r="I24" s="4">
        <f t="shared" si="1"/>
        <v>1</v>
      </c>
      <c r="J24" s="39">
        <f>+D24+F24-H24</f>
        <v>15190</v>
      </c>
      <c r="K24" s="26">
        <f>+J24-SUM(L24:R24)</f>
        <v>15190</v>
      </c>
      <c r="L24" s="6"/>
      <c r="M24" s="4"/>
      <c r="N24" s="4"/>
      <c r="O24" s="4"/>
      <c r="P24" s="4"/>
      <c r="Q24" s="4"/>
      <c r="R24" s="4"/>
    </row>
    <row r="25" spans="1:18" ht="12.75">
      <c r="A25" s="61">
        <v>5</v>
      </c>
      <c r="B25" s="27" t="s">
        <v>37</v>
      </c>
      <c r="C25" s="21"/>
      <c r="D25" s="22">
        <f>SUM(D26:D29)</f>
        <v>8150645</v>
      </c>
      <c r="E25" s="4">
        <v>2</v>
      </c>
      <c r="F25" s="22">
        <f>SUM(F26:F29)</f>
        <v>7499.31</v>
      </c>
      <c r="G25" s="4"/>
      <c r="H25" s="22">
        <f aca="true" t="shared" si="5" ref="H25:R25">SUM(H26:H29)</f>
        <v>0</v>
      </c>
      <c r="I25" s="36">
        <f t="shared" si="5"/>
        <v>2</v>
      </c>
      <c r="J25" s="22">
        <f t="shared" si="5"/>
        <v>8158144.3100000005</v>
      </c>
      <c r="K25" s="22">
        <f t="shared" si="5"/>
        <v>8158144.3100000005</v>
      </c>
      <c r="L25" s="22">
        <f t="shared" si="5"/>
        <v>0</v>
      </c>
      <c r="M25" s="22">
        <f t="shared" si="5"/>
        <v>0</v>
      </c>
      <c r="N25" s="22">
        <f t="shared" si="5"/>
        <v>0</v>
      </c>
      <c r="O25" s="22">
        <f t="shared" si="5"/>
        <v>0</v>
      </c>
      <c r="P25" s="22">
        <f t="shared" si="5"/>
        <v>0</v>
      </c>
      <c r="Q25" s="22">
        <f t="shared" si="5"/>
        <v>0</v>
      </c>
      <c r="R25" s="22">
        <f t="shared" si="5"/>
        <v>0</v>
      </c>
    </row>
    <row r="26" spans="1:18" ht="14.25" customHeight="1">
      <c r="A26" s="58"/>
      <c r="B26" s="21" t="s">
        <v>57</v>
      </c>
      <c r="C26" s="20"/>
      <c r="D26" s="38">
        <v>1941334</v>
      </c>
      <c r="E26" s="30"/>
      <c r="F26" s="31"/>
      <c r="G26" s="6"/>
      <c r="H26" s="5"/>
      <c r="I26" s="4">
        <f t="shared" si="1"/>
      </c>
      <c r="J26" s="39">
        <f>+D26+F26-H26</f>
        <v>1941334</v>
      </c>
      <c r="K26" s="26">
        <f>+J26-SUM(L26:R26)</f>
        <v>1941334</v>
      </c>
      <c r="L26" s="32"/>
      <c r="M26" s="35"/>
      <c r="N26" s="35"/>
      <c r="O26" s="35"/>
      <c r="P26" s="35"/>
      <c r="Q26" s="35"/>
      <c r="R26" s="35"/>
    </row>
    <row r="27" spans="1:18" ht="12.75">
      <c r="A27" s="70"/>
      <c r="B27" s="21" t="s">
        <v>58</v>
      </c>
      <c r="C27" s="20"/>
      <c r="D27" s="38">
        <v>3903170</v>
      </c>
      <c r="E27" s="20"/>
      <c r="F27" s="31"/>
      <c r="G27" s="6"/>
      <c r="H27" s="5"/>
      <c r="I27" s="4">
        <f t="shared" si="1"/>
      </c>
      <c r="J27" s="39">
        <f>+D27+F27-H27</f>
        <v>3903170</v>
      </c>
      <c r="K27" s="26">
        <f aca="true" t="shared" si="6" ref="K27:K42">+J27-SUM(L27:R27)</f>
        <v>3903170</v>
      </c>
      <c r="L27" s="32"/>
      <c r="M27" s="35"/>
      <c r="N27" s="35"/>
      <c r="O27" s="35"/>
      <c r="P27" s="35"/>
      <c r="Q27" s="35"/>
      <c r="R27" s="35"/>
    </row>
    <row r="28" spans="1:18" ht="12.75">
      <c r="A28" s="69"/>
      <c r="B28" s="21" t="s">
        <v>59</v>
      </c>
      <c r="C28" s="20"/>
      <c r="D28" s="38">
        <v>379068</v>
      </c>
      <c r="E28" s="20"/>
      <c r="F28" s="31"/>
      <c r="G28" s="6"/>
      <c r="H28" s="5"/>
      <c r="I28" s="4">
        <f t="shared" si="1"/>
      </c>
      <c r="J28" s="39">
        <f>+D28+F28-H28</f>
        <v>379068</v>
      </c>
      <c r="K28" s="26">
        <f t="shared" si="6"/>
        <v>379068</v>
      </c>
      <c r="L28" s="32"/>
      <c r="M28" s="35"/>
      <c r="N28" s="35"/>
      <c r="O28" s="35"/>
      <c r="P28" s="35"/>
      <c r="Q28" s="35"/>
      <c r="R28" s="35"/>
    </row>
    <row r="29" spans="1:18" ht="12.75">
      <c r="A29" s="57"/>
      <c r="B29" s="21" t="s">
        <v>60</v>
      </c>
      <c r="C29" s="20"/>
      <c r="D29" s="38">
        <v>1927073</v>
      </c>
      <c r="E29" s="20">
        <v>2</v>
      </c>
      <c r="F29" s="31">
        <v>7499.31</v>
      </c>
      <c r="G29" s="6"/>
      <c r="H29" s="5"/>
      <c r="I29" s="4">
        <f t="shared" si="1"/>
        <v>2</v>
      </c>
      <c r="J29" s="39">
        <f>+D29+F29-H29</f>
        <v>1934572.31</v>
      </c>
      <c r="K29" s="26">
        <f t="shared" si="6"/>
        <v>1934572.31</v>
      </c>
      <c r="L29" s="32"/>
      <c r="M29" s="35"/>
      <c r="N29" s="35"/>
      <c r="O29" s="35"/>
      <c r="P29" s="35"/>
      <c r="Q29" s="35"/>
      <c r="R29" s="35"/>
    </row>
    <row r="30" spans="1:18" ht="12.75">
      <c r="A30" s="61">
        <v>6</v>
      </c>
      <c r="B30" s="27" t="s">
        <v>28</v>
      </c>
      <c r="C30" s="21"/>
      <c r="D30" s="22">
        <f>SUM(D31:D33)</f>
        <v>8598515</v>
      </c>
      <c r="E30" s="4"/>
      <c r="F30" s="22">
        <f>SUM(F31:F33)</f>
        <v>0</v>
      </c>
      <c r="G30" s="6"/>
      <c r="H30" s="22">
        <f>SUM(H31:H33)</f>
        <v>0</v>
      </c>
      <c r="I30" s="36">
        <f>SUM(I31:I33)</f>
        <v>11</v>
      </c>
      <c r="J30" s="22">
        <f aca="true" t="shared" si="7" ref="J30:R30">SUM(J31:J33)</f>
        <v>8598515</v>
      </c>
      <c r="K30" s="22">
        <f t="shared" si="7"/>
        <v>8598515</v>
      </c>
      <c r="L30" s="22">
        <f t="shared" si="7"/>
        <v>0</v>
      </c>
      <c r="M30" s="22">
        <f t="shared" si="7"/>
        <v>0</v>
      </c>
      <c r="N30" s="22">
        <f t="shared" si="7"/>
        <v>0</v>
      </c>
      <c r="O30" s="22">
        <f t="shared" si="7"/>
        <v>0</v>
      </c>
      <c r="P30" s="22">
        <f t="shared" si="7"/>
        <v>0</v>
      </c>
      <c r="Q30" s="22">
        <f t="shared" si="7"/>
        <v>0</v>
      </c>
      <c r="R30" s="22">
        <f t="shared" si="7"/>
        <v>0</v>
      </c>
    </row>
    <row r="31" spans="1:18" ht="17.25" customHeight="1">
      <c r="A31" s="57"/>
      <c r="B31" s="21" t="s">
        <v>29</v>
      </c>
      <c r="C31" s="20">
        <v>6</v>
      </c>
      <c r="D31" s="38">
        <v>8113354</v>
      </c>
      <c r="E31" s="30"/>
      <c r="F31" s="5"/>
      <c r="G31" s="6"/>
      <c r="H31" s="6"/>
      <c r="I31" s="4">
        <f t="shared" si="1"/>
        <v>6</v>
      </c>
      <c r="J31" s="39">
        <f aca="true" t="shared" si="8" ref="J31:J36">+D31+F31-H31</f>
        <v>8113354</v>
      </c>
      <c r="K31" s="26">
        <f t="shared" si="6"/>
        <v>8113354</v>
      </c>
      <c r="L31" s="32"/>
      <c r="M31" s="35"/>
      <c r="N31" s="35"/>
      <c r="O31" s="35"/>
      <c r="P31" s="35"/>
      <c r="Q31" s="35"/>
      <c r="R31" s="35"/>
    </row>
    <row r="32" spans="1:18" ht="15" customHeight="1">
      <c r="A32" s="57"/>
      <c r="B32" s="21" t="s">
        <v>30</v>
      </c>
      <c r="C32" s="20">
        <v>1</v>
      </c>
      <c r="D32" s="38">
        <v>180989</v>
      </c>
      <c r="E32" s="30"/>
      <c r="F32" s="5"/>
      <c r="G32" s="6"/>
      <c r="H32" s="6"/>
      <c r="I32" s="4">
        <f t="shared" si="1"/>
        <v>1</v>
      </c>
      <c r="J32" s="39">
        <f t="shared" si="8"/>
        <v>180989</v>
      </c>
      <c r="K32" s="26">
        <f t="shared" si="6"/>
        <v>180989</v>
      </c>
      <c r="L32" s="32"/>
      <c r="M32" s="35"/>
      <c r="N32" s="35"/>
      <c r="O32" s="35"/>
      <c r="P32" s="35"/>
      <c r="Q32" s="35"/>
      <c r="R32" s="35"/>
    </row>
    <row r="33" spans="1:18" ht="19.5" customHeight="1">
      <c r="A33" s="60"/>
      <c r="B33" s="21" t="s">
        <v>31</v>
      </c>
      <c r="C33" s="20">
        <v>4</v>
      </c>
      <c r="D33" s="38">
        <v>304172</v>
      </c>
      <c r="E33" s="30"/>
      <c r="F33" s="5"/>
      <c r="G33" s="6"/>
      <c r="H33" s="6"/>
      <c r="I33" s="4">
        <f t="shared" si="1"/>
        <v>4</v>
      </c>
      <c r="J33" s="39">
        <f t="shared" si="8"/>
        <v>304172</v>
      </c>
      <c r="K33" s="26">
        <f t="shared" si="6"/>
        <v>304172</v>
      </c>
      <c r="L33" s="32"/>
      <c r="M33" s="35"/>
      <c r="N33" s="35"/>
      <c r="O33" s="35"/>
      <c r="P33" s="35"/>
      <c r="Q33" s="35"/>
      <c r="R33" s="35"/>
    </row>
    <row r="34" spans="1:18" ht="15.75" customHeight="1">
      <c r="A34" s="62">
        <v>7</v>
      </c>
      <c r="B34" s="27" t="s">
        <v>36</v>
      </c>
      <c r="C34" s="71">
        <v>400.87</v>
      </c>
      <c r="D34" s="23">
        <v>559544</v>
      </c>
      <c r="E34" s="72">
        <v>0.03</v>
      </c>
      <c r="F34" s="23">
        <v>399.21</v>
      </c>
      <c r="G34" s="6">
        <v>1.1961</v>
      </c>
      <c r="H34" s="23">
        <v>2468.6</v>
      </c>
      <c r="I34" s="4">
        <v>399.7</v>
      </c>
      <c r="J34" s="23">
        <f t="shared" si="8"/>
        <v>557474.61</v>
      </c>
      <c r="K34" s="23">
        <f t="shared" si="6"/>
        <v>543824.61</v>
      </c>
      <c r="L34" s="32"/>
      <c r="M34" s="35"/>
      <c r="N34" s="35"/>
      <c r="O34" s="35"/>
      <c r="P34" s="35"/>
      <c r="Q34" s="35"/>
      <c r="R34" s="33">
        <v>13650</v>
      </c>
    </row>
    <row r="35" spans="1:18" ht="15" customHeight="1">
      <c r="A35" s="63">
        <v>8</v>
      </c>
      <c r="B35" s="27" t="s">
        <v>32</v>
      </c>
      <c r="C35" s="20">
        <v>1</v>
      </c>
      <c r="D35" s="23">
        <v>418956</v>
      </c>
      <c r="E35" s="30"/>
      <c r="F35" s="28"/>
      <c r="G35" s="34"/>
      <c r="H35" s="21"/>
      <c r="I35" s="4">
        <v>1</v>
      </c>
      <c r="J35" s="23">
        <f t="shared" si="8"/>
        <v>418956</v>
      </c>
      <c r="K35" s="23">
        <f t="shared" si="6"/>
        <v>418956</v>
      </c>
      <c r="L35" s="32"/>
      <c r="M35" s="35"/>
      <c r="N35" s="35"/>
      <c r="O35" s="35"/>
      <c r="P35" s="35"/>
      <c r="Q35" s="35"/>
      <c r="R35" s="35"/>
    </row>
    <row r="36" spans="1:18" ht="12.75">
      <c r="A36" s="63">
        <v>9</v>
      </c>
      <c r="B36" s="27" t="s">
        <v>33</v>
      </c>
      <c r="C36" s="20"/>
      <c r="D36" s="23">
        <v>489832</v>
      </c>
      <c r="E36" s="36">
        <v>7</v>
      </c>
      <c r="F36" s="22">
        <v>386562.28</v>
      </c>
      <c r="G36" s="34"/>
      <c r="H36" s="21"/>
      <c r="I36" s="4">
        <f aca="true" t="shared" si="9" ref="I36:I42">IF(C36+E36-G36&gt;0,C36+E36-G36,"")</f>
        <v>7</v>
      </c>
      <c r="J36" s="23">
        <f t="shared" si="8"/>
        <v>876394.28</v>
      </c>
      <c r="K36" s="23">
        <f t="shared" si="6"/>
        <v>876394.28</v>
      </c>
      <c r="L36" s="32"/>
      <c r="M36" s="35"/>
      <c r="N36" s="35"/>
      <c r="O36" s="35"/>
      <c r="P36" s="35"/>
      <c r="Q36" s="35"/>
      <c r="R36" s="35"/>
    </row>
    <row r="37" spans="1:18" ht="21">
      <c r="A37" s="61">
        <v>10</v>
      </c>
      <c r="B37" s="27" t="s">
        <v>40</v>
      </c>
      <c r="C37" s="20"/>
      <c r="D37" s="22">
        <f>SUM(D38:D42)</f>
        <v>1276699</v>
      </c>
      <c r="E37" s="4"/>
      <c r="F37" s="22">
        <v>0</v>
      </c>
      <c r="G37" s="4"/>
      <c r="H37" s="22">
        <v>0</v>
      </c>
      <c r="I37" s="4">
        <f t="shared" si="9"/>
      </c>
      <c r="J37" s="22">
        <f>SUM(J38:J42)</f>
        <v>1276699</v>
      </c>
      <c r="K37" s="22">
        <f aca="true" t="shared" si="10" ref="K37:R37">SUM(K38:K42)</f>
        <v>1276699</v>
      </c>
      <c r="L37" s="22">
        <f t="shared" si="10"/>
        <v>0</v>
      </c>
      <c r="M37" s="22">
        <f t="shared" si="10"/>
        <v>0</v>
      </c>
      <c r="N37" s="22">
        <f t="shared" si="10"/>
        <v>0</v>
      </c>
      <c r="O37" s="22">
        <f t="shared" si="10"/>
        <v>0</v>
      </c>
      <c r="P37" s="22">
        <f t="shared" si="10"/>
        <v>0</v>
      </c>
      <c r="Q37" s="22">
        <f t="shared" si="10"/>
        <v>0</v>
      </c>
      <c r="R37" s="22">
        <f t="shared" si="10"/>
        <v>0</v>
      </c>
    </row>
    <row r="38" spans="1:18" ht="22.5">
      <c r="A38" s="57"/>
      <c r="B38" s="21" t="s">
        <v>41</v>
      </c>
      <c r="C38" s="20">
        <v>11</v>
      </c>
      <c r="D38" s="38">
        <v>1109159</v>
      </c>
      <c r="E38" s="30"/>
      <c r="F38" s="37"/>
      <c r="G38" s="21"/>
      <c r="H38" s="21"/>
      <c r="I38" s="4">
        <f t="shared" si="9"/>
        <v>11</v>
      </c>
      <c r="J38" s="39">
        <f>+D38+F38-H38</f>
        <v>1109159</v>
      </c>
      <c r="K38" s="26">
        <f t="shared" si="6"/>
        <v>1109159</v>
      </c>
      <c r="L38" s="32"/>
      <c r="M38" s="35"/>
      <c r="N38" s="35"/>
      <c r="O38" s="35"/>
      <c r="P38" s="35"/>
      <c r="Q38" s="35"/>
      <c r="R38" s="35"/>
    </row>
    <row r="39" spans="1:18" ht="22.5">
      <c r="A39" s="57"/>
      <c r="B39" s="21" t="s">
        <v>42</v>
      </c>
      <c r="C39" s="20">
        <v>2</v>
      </c>
      <c r="D39" s="38">
        <v>14466</v>
      </c>
      <c r="E39" s="30"/>
      <c r="F39" s="37"/>
      <c r="G39" s="21"/>
      <c r="H39" s="37"/>
      <c r="I39" s="4">
        <f t="shared" si="9"/>
        <v>2</v>
      </c>
      <c r="J39" s="39">
        <f>+D39+F39-H39</f>
        <v>14466</v>
      </c>
      <c r="K39" s="26">
        <f t="shared" si="6"/>
        <v>14466</v>
      </c>
      <c r="L39" s="32"/>
      <c r="M39" s="35"/>
      <c r="N39" s="35"/>
      <c r="O39" s="35"/>
      <c r="P39" s="35"/>
      <c r="Q39" s="35"/>
      <c r="R39" s="35"/>
    </row>
    <row r="40" spans="1:18" ht="22.5">
      <c r="A40" s="57"/>
      <c r="B40" s="21" t="s">
        <v>43</v>
      </c>
      <c r="C40" s="20">
        <v>1</v>
      </c>
      <c r="D40" s="38">
        <v>15800</v>
      </c>
      <c r="E40" s="30"/>
      <c r="F40" s="37"/>
      <c r="G40" s="21"/>
      <c r="H40" s="21"/>
      <c r="I40" s="4">
        <f t="shared" si="9"/>
        <v>1</v>
      </c>
      <c r="J40" s="39">
        <f>+D40+F40-H40</f>
        <v>15800</v>
      </c>
      <c r="K40" s="26">
        <f t="shared" si="6"/>
        <v>15800</v>
      </c>
      <c r="L40" s="32"/>
      <c r="M40" s="35"/>
      <c r="N40" s="35"/>
      <c r="O40" s="35"/>
      <c r="P40" s="35"/>
      <c r="Q40" s="35"/>
      <c r="R40" s="35"/>
    </row>
    <row r="41" spans="1:18" ht="12.75">
      <c r="A41" s="57"/>
      <c r="B41" s="21" t="s">
        <v>44</v>
      </c>
      <c r="C41" s="20">
        <v>5</v>
      </c>
      <c r="D41" s="38">
        <v>133092</v>
      </c>
      <c r="E41" s="30"/>
      <c r="F41" s="37"/>
      <c r="G41" s="21"/>
      <c r="H41" s="21"/>
      <c r="I41" s="4">
        <f t="shared" si="9"/>
        <v>5</v>
      </c>
      <c r="J41" s="39">
        <f>+D41+F41-H41</f>
        <v>133092</v>
      </c>
      <c r="K41" s="26">
        <f t="shared" si="6"/>
        <v>133092</v>
      </c>
      <c r="L41" s="32"/>
      <c r="M41" s="35"/>
      <c r="N41" s="35"/>
      <c r="O41" s="35"/>
      <c r="P41" s="35"/>
      <c r="Q41" s="35"/>
      <c r="R41" s="35"/>
    </row>
    <row r="42" spans="1:18" ht="22.5">
      <c r="A42" s="60"/>
      <c r="B42" s="21" t="s">
        <v>45</v>
      </c>
      <c r="C42" s="20">
        <v>1</v>
      </c>
      <c r="D42" s="38">
        <v>4182</v>
      </c>
      <c r="E42" s="30"/>
      <c r="F42" s="28"/>
      <c r="G42" s="34"/>
      <c r="H42" s="34"/>
      <c r="I42" s="4">
        <f t="shared" si="9"/>
        <v>1</v>
      </c>
      <c r="J42" s="39">
        <f>+D42+F42-H42</f>
        <v>4182</v>
      </c>
      <c r="K42" s="26">
        <f t="shared" si="6"/>
        <v>4182</v>
      </c>
      <c r="L42" s="32"/>
      <c r="M42" s="35"/>
      <c r="N42" s="35"/>
      <c r="O42" s="35"/>
      <c r="P42" s="35"/>
      <c r="Q42" s="35"/>
      <c r="R42" s="35"/>
    </row>
    <row r="43" spans="1:18" ht="19.5" customHeight="1" thickBot="1">
      <c r="A43" s="86" t="s">
        <v>35</v>
      </c>
      <c r="B43" s="87"/>
      <c r="C43" s="64"/>
      <c r="D43" s="65">
        <f>+D8+D12+D17+D21+D25+D30+D34+D35+D36+D37</f>
        <v>28630169</v>
      </c>
      <c r="E43" s="66"/>
      <c r="F43" s="65">
        <f>+F8+F12+F17+F21+F25+F30+F34+F35+F36+F37</f>
        <v>760296.98</v>
      </c>
      <c r="G43" s="67"/>
      <c r="H43" s="65">
        <f aca="true" t="shared" si="11" ref="H43:R43">+H8+H12+H17+H21+H25+H30+H34+H35+H36+H37</f>
        <v>25805.6</v>
      </c>
      <c r="I43" s="65"/>
      <c r="J43" s="65">
        <f t="shared" si="11"/>
        <v>29364660.380000003</v>
      </c>
      <c r="K43" s="65">
        <f t="shared" si="11"/>
        <v>29189818.380000003</v>
      </c>
      <c r="L43" s="65">
        <f t="shared" si="11"/>
        <v>0</v>
      </c>
      <c r="M43" s="65">
        <f t="shared" si="11"/>
        <v>0</v>
      </c>
      <c r="N43" s="65">
        <f t="shared" si="11"/>
        <v>0</v>
      </c>
      <c r="O43" s="65">
        <f t="shared" si="11"/>
        <v>0</v>
      </c>
      <c r="P43" s="65">
        <f t="shared" si="11"/>
        <v>0</v>
      </c>
      <c r="Q43" s="65">
        <f t="shared" si="11"/>
        <v>0</v>
      </c>
      <c r="R43" s="68">
        <f t="shared" si="11"/>
        <v>174842</v>
      </c>
    </row>
    <row r="44" spans="1:18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ht="12.75">
      <c r="A46" s="3"/>
      <c r="B46" s="3" t="s">
        <v>46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ht="18.75">
      <c r="A47" s="1"/>
    </row>
    <row r="48" ht="18.75">
      <c r="A48" s="1"/>
    </row>
    <row r="49" spans="1:17" ht="18.75" customHeight="1">
      <c r="A49" s="1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ht="18.75">
      <c r="A50" s="1"/>
    </row>
    <row r="51" ht="18.75">
      <c r="A51" s="1"/>
    </row>
    <row r="52" ht="18.75">
      <c r="A52" s="1"/>
    </row>
    <row r="53" ht="18.75">
      <c r="A53" s="1"/>
    </row>
    <row r="54" ht="18.75">
      <c r="A54" s="1"/>
    </row>
    <row r="55" ht="18.75">
      <c r="A55" s="1"/>
    </row>
    <row r="56" ht="18.75">
      <c r="A56" s="1"/>
    </row>
    <row r="57" ht="18.75">
      <c r="A57" s="1"/>
    </row>
  </sheetData>
  <sheetProtection/>
  <mergeCells count="8">
    <mergeCell ref="I4:J5"/>
    <mergeCell ref="K4:R4"/>
    <mergeCell ref="A43:B43"/>
    <mergeCell ref="A4:A5"/>
    <mergeCell ref="B4:B5"/>
    <mergeCell ref="C4:D5"/>
    <mergeCell ref="E4:F5"/>
    <mergeCell ref="G4:H5"/>
  </mergeCells>
  <printOptions/>
  <pageMargins left="0.2" right="0.39" top="0.6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60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3.375" style="0" customWidth="1"/>
    <col min="2" max="2" width="20.125" style="0" customWidth="1"/>
    <col min="3" max="3" width="5.375" style="0" customWidth="1"/>
    <col min="4" max="4" width="11.00390625" style="0" customWidth="1"/>
    <col min="5" max="5" width="6.375" style="0" customWidth="1"/>
    <col min="6" max="6" width="8.25390625" style="0" customWidth="1"/>
    <col min="7" max="7" width="5.125" style="0" customWidth="1"/>
    <col min="8" max="8" width="8.25390625" style="0" customWidth="1"/>
    <col min="9" max="9" width="6.625" style="0" customWidth="1"/>
    <col min="10" max="10" width="9.125" style="0" customWidth="1"/>
    <col min="12" max="12" width="7.625" style="0" customWidth="1"/>
    <col min="13" max="13" width="6.00390625" style="0" customWidth="1"/>
    <col min="14" max="15" width="6.125" style="0" customWidth="1"/>
    <col min="16" max="16" width="5.125" style="0" customWidth="1"/>
    <col min="17" max="17" width="5.75390625" style="0" customWidth="1"/>
    <col min="18" max="18" width="6.625" style="0" customWidth="1"/>
  </cols>
  <sheetData>
    <row r="2" spans="1:18" ht="34.5" customHeight="1">
      <c r="A2" s="7" t="s">
        <v>62</v>
      </c>
      <c r="B2" s="8"/>
      <c r="C2" s="8"/>
      <c r="D2" s="8"/>
      <c r="E2" s="8"/>
      <c r="F2" s="8"/>
      <c r="G2" s="8"/>
      <c r="H2" s="92" t="s">
        <v>76</v>
      </c>
      <c r="I2" s="93"/>
      <c r="J2" s="93"/>
      <c r="K2" s="93"/>
      <c r="L2" s="93"/>
      <c r="M2" s="93"/>
      <c r="N2" s="93"/>
      <c r="O2" s="93"/>
      <c r="P2" s="93"/>
      <c r="Q2" s="93"/>
      <c r="R2" s="93"/>
    </row>
    <row r="3" ht="19.5" thickBot="1">
      <c r="A3" s="1"/>
    </row>
    <row r="4" spans="1:18" ht="25.5" customHeight="1" thickBot="1">
      <c r="A4" s="88" t="s">
        <v>0</v>
      </c>
      <c r="B4" s="90" t="s">
        <v>1</v>
      </c>
      <c r="C4" s="80" t="s">
        <v>70</v>
      </c>
      <c r="D4" s="81"/>
      <c r="E4" s="80" t="s">
        <v>2</v>
      </c>
      <c r="F4" s="81"/>
      <c r="G4" s="80" t="s">
        <v>3</v>
      </c>
      <c r="H4" s="81"/>
      <c r="I4" s="80" t="s">
        <v>71</v>
      </c>
      <c r="J4" s="81"/>
      <c r="K4" s="80" t="s">
        <v>69</v>
      </c>
      <c r="L4" s="84"/>
      <c r="M4" s="84"/>
      <c r="N4" s="84"/>
      <c r="O4" s="84"/>
      <c r="P4" s="84"/>
      <c r="Q4" s="84"/>
      <c r="R4" s="85"/>
    </row>
    <row r="5" spans="1:18" ht="13.5" thickBot="1">
      <c r="A5" s="89"/>
      <c r="B5" s="91"/>
      <c r="C5" s="82"/>
      <c r="D5" s="83"/>
      <c r="E5" s="82"/>
      <c r="F5" s="83"/>
      <c r="G5" s="82"/>
      <c r="H5" s="83"/>
      <c r="I5" s="82"/>
      <c r="J5" s="83"/>
      <c r="K5" s="15" t="s">
        <v>4</v>
      </c>
      <c r="L5" s="15" t="s">
        <v>5</v>
      </c>
      <c r="M5" s="20" t="s">
        <v>6</v>
      </c>
      <c r="N5" s="21" t="s">
        <v>7</v>
      </c>
      <c r="O5" s="20" t="s">
        <v>8</v>
      </c>
      <c r="P5" s="20" t="s">
        <v>9</v>
      </c>
      <c r="Q5" s="20" t="s">
        <v>10</v>
      </c>
      <c r="R5" s="20" t="s">
        <v>11</v>
      </c>
    </row>
    <row r="6" spans="1:18" ht="57" thickBot="1">
      <c r="A6" s="12"/>
      <c r="B6" s="13"/>
      <c r="C6" s="9" t="s">
        <v>47</v>
      </c>
      <c r="D6" s="11"/>
      <c r="E6" s="10" t="s">
        <v>47</v>
      </c>
      <c r="F6" s="16" t="s">
        <v>12</v>
      </c>
      <c r="G6" s="10" t="s">
        <v>47</v>
      </c>
      <c r="H6" s="16" t="s">
        <v>12</v>
      </c>
      <c r="I6" s="10" t="s">
        <v>47</v>
      </c>
      <c r="J6" s="17"/>
      <c r="K6" s="10" t="s">
        <v>13</v>
      </c>
      <c r="L6" s="10" t="s">
        <v>14</v>
      </c>
      <c r="M6" s="18" t="s">
        <v>15</v>
      </c>
      <c r="N6" s="19" t="s">
        <v>50</v>
      </c>
      <c r="O6" s="18" t="s">
        <v>16</v>
      </c>
      <c r="P6" s="2" t="s">
        <v>51</v>
      </c>
      <c r="Q6" s="18" t="s">
        <v>17</v>
      </c>
      <c r="R6" s="24" t="s">
        <v>18</v>
      </c>
    </row>
    <row r="7" spans="1:18" ht="15.75" customHeight="1" thickBot="1">
      <c r="A7" s="40">
        <v>1</v>
      </c>
      <c r="B7" s="41">
        <v>2</v>
      </c>
      <c r="C7" s="42">
        <v>3</v>
      </c>
      <c r="D7" s="43"/>
      <c r="E7" s="42">
        <v>4</v>
      </c>
      <c r="F7" s="43"/>
      <c r="G7" s="42">
        <v>5</v>
      </c>
      <c r="H7" s="43"/>
      <c r="I7" s="42">
        <v>6</v>
      </c>
      <c r="J7" s="43"/>
      <c r="K7" s="42">
        <v>7</v>
      </c>
      <c r="L7" s="44"/>
      <c r="M7" s="44"/>
      <c r="N7" s="44"/>
      <c r="O7" s="44"/>
      <c r="P7" s="44"/>
      <c r="Q7" s="44"/>
      <c r="R7" s="45"/>
    </row>
    <row r="8" spans="1:18" ht="21">
      <c r="A8" s="46" t="s">
        <v>19</v>
      </c>
      <c r="B8" s="47" t="s">
        <v>34</v>
      </c>
      <c r="C8" s="48"/>
      <c r="D8" s="22">
        <f>SUM(D9:D11)</f>
        <v>3818071</v>
      </c>
      <c r="E8" s="50"/>
      <c r="F8" s="22">
        <f>SUM(F9:F11)</f>
        <v>98142</v>
      </c>
      <c r="G8" s="51"/>
      <c r="H8" s="49">
        <f>SUM(H9:H11)</f>
        <v>0</v>
      </c>
      <c r="I8" s="36">
        <f>SUM(I9:I11)</f>
        <v>5</v>
      </c>
      <c r="J8" s="49">
        <f>SUM(J9:J11)</f>
        <v>3916213</v>
      </c>
      <c r="K8" s="49">
        <f>SUM(K9:K11)</f>
        <v>3916213</v>
      </c>
      <c r="L8" s="49">
        <f aca="true" t="shared" si="0" ref="L8:R8">SUM(L9:L11)</f>
        <v>0</v>
      </c>
      <c r="M8" s="49">
        <f t="shared" si="0"/>
        <v>0</v>
      </c>
      <c r="N8" s="49">
        <f t="shared" si="0"/>
        <v>0</v>
      </c>
      <c r="O8" s="49">
        <f t="shared" si="0"/>
        <v>0</v>
      </c>
      <c r="P8" s="49">
        <f t="shared" si="0"/>
        <v>0</v>
      </c>
      <c r="Q8" s="49">
        <f t="shared" si="0"/>
        <v>0</v>
      </c>
      <c r="R8" s="52">
        <f t="shared" si="0"/>
        <v>0</v>
      </c>
    </row>
    <row r="9" spans="1:18" ht="12.75">
      <c r="A9" s="53"/>
      <c r="B9" s="25" t="s">
        <v>38</v>
      </c>
      <c r="C9" s="20">
        <v>5</v>
      </c>
      <c r="D9" s="38">
        <v>255966</v>
      </c>
      <c r="E9" s="4"/>
      <c r="F9" s="5"/>
      <c r="G9" s="6"/>
      <c r="H9" s="6"/>
      <c r="I9" s="4">
        <v>5</v>
      </c>
      <c r="J9" s="39">
        <f>+D9+F9-H9</f>
        <v>255966</v>
      </c>
      <c r="K9" s="26">
        <f>+J9-SUM(L9:R9)</f>
        <v>255966</v>
      </c>
      <c r="L9" s="6"/>
      <c r="M9" s="4"/>
      <c r="N9" s="4"/>
      <c r="O9" s="4"/>
      <c r="P9" s="4"/>
      <c r="Q9" s="4"/>
      <c r="R9" s="4"/>
    </row>
    <row r="10" spans="1:18" ht="13.5" customHeight="1">
      <c r="A10" s="53"/>
      <c r="B10" s="25" t="s">
        <v>39</v>
      </c>
      <c r="C10" s="20"/>
      <c r="D10" s="38">
        <v>3029523</v>
      </c>
      <c r="E10" s="4"/>
      <c r="F10" s="5">
        <v>98142</v>
      </c>
      <c r="G10" s="6"/>
      <c r="H10" s="6"/>
      <c r="I10" s="4">
        <f>IF(C10+E10-G10&gt;0,C10+E10-G10,"")</f>
      </c>
      <c r="J10" s="39">
        <f>+D10+F10-H10</f>
        <v>3127665</v>
      </c>
      <c r="K10" s="26">
        <f>+J10-SUM(L10:R10)</f>
        <v>3127665</v>
      </c>
      <c r="L10" s="6"/>
      <c r="M10" s="4"/>
      <c r="N10" s="4"/>
      <c r="O10" s="4"/>
      <c r="P10" s="4"/>
      <c r="Q10" s="4"/>
      <c r="R10" s="4"/>
    </row>
    <row r="11" spans="1:18" ht="23.25" customHeight="1">
      <c r="A11" s="53"/>
      <c r="B11" s="25" t="s">
        <v>54</v>
      </c>
      <c r="C11" s="20"/>
      <c r="D11" s="38">
        <v>532582</v>
      </c>
      <c r="E11" s="4"/>
      <c r="F11" s="5"/>
      <c r="G11" s="6"/>
      <c r="H11" s="6"/>
      <c r="I11" s="4">
        <f>IF(C11+E11-G11&gt;0,C11+E11-G11,"")</f>
      </c>
      <c r="J11" s="39">
        <f>+D11+F11-H11</f>
        <v>532582</v>
      </c>
      <c r="K11" s="26">
        <f>+J11-SUM(L11:R11)</f>
        <v>532582</v>
      </c>
      <c r="L11" s="6"/>
      <c r="M11" s="4"/>
      <c r="N11" s="4"/>
      <c r="O11" s="4"/>
      <c r="P11" s="4"/>
      <c r="Q11" s="4"/>
      <c r="R11" s="4"/>
    </row>
    <row r="12" spans="1:18" ht="31.5">
      <c r="A12" s="54" t="s">
        <v>20</v>
      </c>
      <c r="B12" s="27" t="s">
        <v>52</v>
      </c>
      <c r="C12" s="21"/>
      <c r="D12" s="22">
        <f>SUM(D13:D16)</f>
        <v>3780281</v>
      </c>
      <c r="E12" s="4"/>
      <c r="F12" s="22">
        <f>SUM(F13:F16)</f>
        <v>261357.7</v>
      </c>
      <c r="G12" s="4"/>
      <c r="H12" s="22">
        <f aca="true" t="shared" si="1" ref="H12:R12">SUM(H13:H16)</f>
        <v>43384</v>
      </c>
      <c r="I12" s="36">
        <f>SUM(I13:I16)</f>
        <v>101</v>
      </c>
      <c r="J12" s="22">
        <f t="shared" si="1"/>
        <v>3998254.7</v>
      </c>
      <c r="K12" s="22">
        <f t="shared" si="1"/>
        <v>3837062.7</v>
      </c>
      <c r="L12" s="22">
        <f t="shared" si="1"/>
        <v>0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22">
        <f t="shared" si="1"/>
        <v>0</v>
      </c>
      <c r="Q12" s="22">
        <f t="shared" si="1"/>
        <v>0</v>
      </c>
      <c r="R12" s="22">
        <f t="shared" si="1"/>
        <v>161192</v>
      </c>
    </row>
    <row r="13" spans="1:18" ht="12.75">
      <c r="A13" s="55"/>
      <c r="B13" s="25" t="s">
        <v>38</v>
      </c>
      <c r="C13" s="20">
        <v>67</v>
      </c>
      <c r="D13" s="38">
        <v>1005389</v>
      </c>
      <c r="E13" s="4">
        <v>1</v>
      </c>
      <c r="F13" s="5">
        <v>4074</v>
      </c>
      <c r="G13" s="6">
        <v>2</v>
      </c>
      <c r="H13" s="6">
        <v>39135</v>
      </c>
      <c r="I13" s="4">
        <v>66</v>
      </c>
      <c r="J13" s="39">
        <f>+D13+F13-H13</f>
        <v>970328</v>
      </c>
      <c r="K13" s="26">
        <f>+J13-SUM(L13:R13)</f>
        <v>809136</v>
      </c>
      <c r="L13" s="6"/>
      <c r="M13" s="4"/>
      <c r="N13" s="4"/>
      <c r="O13" s="4"/>
      <c r="P13" s="4"/>
      <c r="Q13" s="4"/>
      <c r="R13" s="4">
        <v>161192</v>
      </c>
    </row>
    <row r="14" spans="1:18" ht="12.75">
      <c r="A14" s="56"/>
      <c r="B14" s="25" t="s">
        <v>39</v>
      </c>
      <c r="C14" s="20">
        <v>33</v>
      </c>
      <c r="D14" s="38">
        <v>2490656</v>
      </c>
      <c r="E14" s="4">
        <v>4</v>
      </c>
      <c r="F14" s="5">
        <v>187906.25</v>
      </c>
      <c r="G14" s="6">
        <v>2</v>
      </c>
      <c r="H14" s="6">
        <v>4249</v>
      </c>
      <c r="I14" s="4">
        <v>35</v>
      </c>
      <c r="J14" s="39">
        <f>+D14+F14-H14</f>
        <v>2674313.25</v>
      </c>
      <c r="K14" s="26">
        <f>+J14-SUM(L14:R14)</f>
        <v>2674313.25</v>
      </c>
      <c r="L14" s="6"/>
      <c r="M14" s="4"/>
      <c r="N14" s="4"/>
      <c r="O14" s="4"/>
      <c r="P14" s="4"/>
      <c r="Q14" s="4"/>
      <c r="R14" s="4"/>
    </row>
    <row r="15" spans="1:18" ht="22.5">
      <c r="A15" s="57"/>
      <c r="B15" s="25" t="s">
        <v>54</v>
      </c>
      <c r="C15" s="20"/>
      <c r="D15" s="38">
        <v>0</v>
      </c>
      <c r="E15" s="4"/>
      <c r="F15" s="5"/>
      <c r="G15" s="6"/>
      <c r="H15" s="6">
        <v>0</v>
      </c>
      <c r="I15" s="4">
        <f>IF(C15+E15-G15&gt;0,C15+E15-G15,"")</f>
      </c>
      <c r="J15" s="39">
        <f>+D15+F15-H15</f>
        <v>0</v>
      </c>
      <c r="K15" s="26">
        <f>+J15-SUM(L15:R15)</f>
        <v>0</v>
      </c>
      <c r="L15" s="6"/>
      <c r="M15" s="4"/>
      <c r="N15" s="4"/>
      <c r="O15" s="4"/>
      <c r="P15" s="4"/>
      <c r="Q15" s="4"/>
      <c r="R15" s="4"/>
    </row>
    <row r="16" spans="1:18" ht="22.5">
      <c r="A16" s="58"/>
      <c r="B16" s="25" t="s">
        <v>48</v>
      </c>
      <c r="C16" s="20">
        <v>9</v>
      </c>
      <c r="D16" s="38">
        <v>284236</v>
      </c>
      <c r="E16" s="4">
        <v>2</v>
      </c>
      <c r="F16" s="5">
        <v>69377.45</v>
      </c>
      <c r="G16" s="6"/>
      <c r="H16" s="6"/>
      <c r="I16" s="4" t="s">
        <v>74</v>
      </c>
      <c r="J16" s="39">
        <f>+D16+F16-H16</f>
        <v>353613.45</v>
      </c>
      <c r="K16" s="26">
        <f>+J16-SUM(L16:R16)</f>
        <v>353613.45</v>
      </c>
      <c r="L16" s="6"/>
      <c r="M16" s="4"/>
      <c r="N16" s="4"/>
      <c r="O16" s="4"/>
      <c r="P16" s="4"/>
      <c r="Q16" s="4"/>
      <c r="R16" s="4"/>
    </row>
    <row r="17" spans="1:18" ht="12.75">
      <c r="A17" s="59">
        <v>3</v>
      </c>
      <c r="B17" s="27" t="s">
        <v>21</v>
      </c>
      <c r="C17" s="21"/>
      <c r="D17" s="22">
        <f>SUM(D18:D20)</f>
        <v>1637600</v>
      </c>
      <c r="E17" s="4"/>
      <c r="F17" s="22">
        <f>SUM(F18:F20)</f>
        <v>6487.02</v>
      </c>
      <c r="G17" s="22"/>
      <c r="H17" s="22">
        <f>SUM(H18:H20)</f>
        <v>0</v>
      </c>
      <c r="I17" s="36">
        <f>SUM(I18:I20)</f>
        <v>53</v>
      </c>
      <c r="J17" s="22">
        <f aca="true" t="shared" si="2" ref="J17:R17">SUM(J18:J20)</f>
        <v>1644087.02</v>
      </c>
      <c r="K17" s="22">
        <f t="shared" si="2"/>
        <v>1644087.02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22">
        <v>0</v>
      </c>
      <c r="Q17" s="22">
        <f t="shared" si="2"/>
        <v>0</v>
      </c>
      <c r="R17" s="22">
        <f t="shared" si="2"/>
        <v>0</v>
      </c>
    </row>
    <row r="18" spans="1:18" ht="15" customHeight="1">
      <c r="A18" s="57"/>
      <c r="B18" s="21" t="s">
        <v>22</v>
      </c>
      <c r="C18" s="20">
        <v>2</v>
      </c>
      <c r="D18" s="38">
        <v>1422139</v>
      </c>
      <c r="E18" s="20"/>
      <c r="F18" s="28">
        <v>0</v>
      </c>
      <c r="G18" s="29"/>
      <c r="H18" s="6"/>
      <c r="I18" s="4">
        <v>2</v>
      </c>
      <c r="J18" s="39">
        <f>+D18+F18-H18</f>
        <v>1422139</v>
      </c>
      <c r="K18" s="26">
        <f>+J18-SUM(L18:R18)</f>
        <v>1422139</v>
      </c>
      <c r="L18" s="6"/>
      <c r="M18" s="4"/>
      <c r="N18" s="4"/>
      <c r="O18" s="4"/>
      <c r="P18" s="4"/>
      <c r="Q18" s="4"/>
      <c r="R18" s="4"/>
    </row>
    <row r="19" spans="1:18" ht="22.5">
      <c r="A19" s="57"/>
      <c r="B19" s="21" t="s">
        <v>49</v>
      </c>
      <c r="C19" s="20">
        <v>2</v>
      </c>
      <c r="D19" s="38">
        <v>139988</v>
      </c>
      <c r="E19" s="20"/>
      <c r="F19" s="28"/>
      <c r="G19" s="29"/>
      <c r="H19" s="6"/>
      <c r="I19" s="4">
        <v>2</v>
      </c>
      <c r="J19" s="39">
        <f>+D19+F19-H19</f>
        <v>139988</v>
      </c>
      <c r="K19" s="26">
        <f>+J19-SUM(L19:R19)</f>
        <v>139988</v>
      </c>
      <c r="L19" s="6"/>
      <c r="M19" s="4"/>
      <c r="N19" s="4"/>
      <c r="O19" s="4"/>
      <c r="P19" s="4"/>
      <c r="Q19" s="4"/>
      <c r="R19" s="4"/>
    </row>
    <row r="20" spans="1:18" ht="12.75">
      <c r="A20" s="60"/>
      <c r="B20" s="21" t="s">
        <v>23</v>
      </c>
      <c r="C20" s="20">
        <v>48</v>
      </c>
      <c r="D20" s="38">
        <v>75473</v>
      </c>
      <c r="E20" s="30">
        <v>1</v>
      </c>
      <c r="F20" s="28">
        <v>6487.02</v>
      </c>
      <c r="G20" s="29"/>
      <c r="H20" s="5"/>
      <c r="I20" s="4">
        <v>49</v>
      </c>
      <c r="J20" s="39">
        <f>+D20+F20-H20</f>
        <v>81960.02</v>
      </c>
      <c r="K20" s="26">
        <f>+J20-SUM(L20:R20)</f>
        <v>81960.02</v>
      </c>
      <c r="L20" s="6"/>
      <c r="M20" s="4"/>
      <c r="N20" s="4"/>
      <c r="O20" s="4"/>
      <c r="P20" s="4"/>
      <c r="Q20" s="4"/>
      <c r="R20" s="4"/>
    </row>
    <row r="21" spans="1:18" ht="12.75">
      <c r="A21" s="61">
        <v>4</v>
      </c>
      <c r="B21" s="27" t="s">
        <v>24</v>
      </c>
      <c r="C21" s="27"/>
      <c r="D21" s="22">
        <f>SUM(D22:D24)</f>
        <v>1174041</v>
      </c>
      <c r="E21" s="4"/>
      <c r="F21" s="22">
        <f>SUM(F22:F24)</f>
        <v>0</v>
      </c>
      <c r="G21" s="22"/>
      <c r="H21" s="22">
        <f>SUM(H22:H24)</f>
        <v>0</v>
      </c>
      <c r="I21" s="36">
        <f>SUM(I22:I24)</f>
        <v>0</v>
      </c>
      <c r="J21" s="22">
        <f aca="true" t="shared" si="3" ref="J21:R21">SUM(J22:J24)</f>
        <v>1174041</v>
      </c>
      <c r="K21" s="22">
        <f t="shared" si="3"/>
        <v>1174041</v>
      </c>
      <c r="L21" s="22">
        <f t="shared" si="3"/>
        <v>0</v>
      </c>
      <c r="M21" s="22">
        <f t="shared" si="3"/>
        <v>0</v>
      </c>
      <c r="N21" s="22">
        <f t="shared" si="3"/>
        <v>0</v>
      </c>
      <c r="O21" s="22">
        <f t="shared" si="3"/>
        <v>0</v>
      </c>
      <c r="P21" s="22">
        <f t="shared" si="3"/>
        <v>0</v>
      </c>
      <c r="Q21" s="22">
        <f t="shared" si="3"/>
        <v>0</v>
      </c>
      <c r="R21" s="22">
        <f t="shared" si="3"/>
        <v>0</v>
      </c>
    </row>
    <row r="22" spans="1:18" ht="12.75">
      <c r="A22" s="57"/>
      <c r="B22" s="21" t="s">
        <v>25</v>
      </c>
      <c r="C22" s="20">
        <v>12</v>
      </c>
      <c r="D22" s="38">
        <v>660927</v>
      </c>
      <c r="E22" s="20"/>
      <c r="F22" s="5"/>
      <c r="G22" s="6"/>
      <c r="H22" s="6"/>
      <c r="I22" s="4">
        <v>0</v>
      </c>
      <c r="J22" s="39">
        <f>+D22+F22-H22</f>
        <v>660927</v>
      </c>
      <c r="K22" s="26">
        <f>+J22-SUM(L22:R22)</f>
        <v>660927</v>
      </c>
      <c r="L22" s="6"/>
      <c r="M22" s="4"/>
      <c r="N22" s="4"/>
      <c r="O22" s="4"/>
      <c r="P22" s="4"/>
      <c r="Q22" s="4"/>
      <c r="R22" s="4"/>
    </row>
    <row r="23" spans="1:18" ht="12.75">
      <c r="A23" s="57"/>
      <c r="B23" s="21" t="s">
        <v>26</v>
      </c>
      <c r="C23" s="20">
        <v>8</v>
      </c>
      <c r="D23" s="38">
        <v>497924</v>
      </c>
      <c r="E23" s="30"/>
      <c r="F23" s="5"/>
      <c r="G23" s="6"/>
      <c r="H23" s="6">
        <v>0</v>
      </c>
      <c r="I23" s="4">
        <v>0</v>
      </c>
      <c r="J23" s="39">
        <f>+D23+F23-H23</f>
        <v>497924</v>
      </c>
      <c r="K23" s="26">
        <f>+J23-SUM(L23:R23)</f>
        <v>497924</v>
      </c>
      <c r="L23" s="6"/>
      <c r="M23" s="4"/>
      <c r="N23" s="4"/>
      <c r="O23" s="4"/>
      <c r="P23" s="4"/>
      <c r="Q23" s="4"/>
      <c r="R23" s="4"/>
    </row>
    <row r="24" spans="1:18" ht="12.75">
      <c r="A24" s="60"/>
      <c r="B24" s="21" t="s">
        <v>27</v>
      </c>
      <c r="C24" s="20">
        <v>1</v>
      </c>
      <c r="D24" s="38">
        <v>15190</v>
      </c>
      <c r="E24" s="20"/>
      <c r="F24" s="5"/>
      <c r="G24" s="6"/>
      <c r="H24" s="6"/>
      <c r="I24" s="4">
        <v>0</v>
      </c>
      <c r="J24" s="39">
        <f>+D24+F24-H24</f>
        <v>15190</v>
      </c>
      <c r="K24" s="26">
        <f>+J24-SUM(L24:R24)</f>
        <v>15190</v>
      </c>
      <c r="L24" s="6"/>
      <c r="M24" s="4"/>
      <c r="N24" s="4"/>
      <c r="O24" s="4"/>
      <c r="P24" s="4"/>
      <c r="Q24" s="4"/>
      <c r="R24" s="4"/>
    </row>
    <row r="25" spans="1:18" ht="12.75">
      <c r="A25" s="61">
        <v>5</v>
      </c>
      <c r="B25" s="27" t="s">
        <v>63</v>
      </c>
      <c r="C25" s="21"/>
      <c r="D25" s="22">
        <f>SUM(D26:D31)</f>
        <v>8839598</v>
      </c>
      <c r="E25" s="4"/>
      <c r="F25" s="22">
        <f>SUM(F26:F31)</f>
        <v>120616</v>
      </c>
      <c r="G25" s="4"/>
      <c r="H25" s="22">
        <f>SUM(H26:H29)</f>
        <v>0</v>
      </c>
      <c r="I25" s="36">
        <f>SUM(I26:I29)</f>
        <v>0</v>
      </c>
      <c r="J25" s="22">
        <f>SUM(J26:J31)</f>
        <v>8960214</v>
      </c>
      <c r="K25" s="22">
        <f>SUM(K26:K31)</f>
        <v>8960214</v>
      </c>
      <c r="L25" s="22">
        <f aca="true" t="shared" si="4" ref="L25:R25">SUM(L26:L29)</f>
        <v>0</v>
      </c>
      <c r="M25" s="22">
        <f t="shared" si="4"/>
        <v>0</v>
      </c>
      <c r="N25" s="22">
        <f t="shared" si="4"/>
        <v>0</v>
      </c>
      <c r="O25" s="22">
        <f t="shared" si="4"/>
        <v>0</v>
      </c>
      <c r="P25" s="22">
        <f t="shared" si="4"/>
        <v>0</v>
      </c>
      <c r="Q25" s="22">
        <f t="shared" si="4"/>
        <v>0</v>
      </c>
      <c r="R25" s="22">
        <f t="shared" si="4"/>
        <v>0</v>
      </c>
    </row>
    <row r="26" spans="1:18" ht="14.25" customHeight="1">
      <c r="A26" s="58"/>
      <c r="B26" s="21" t="s">
        <v>57</v>
      </c>
      <c r="C26" s="20"/>
      <c r="D26" s="38">
        <v>2643893</v>
      </c>
      <c r="E26" s="30">
        <v>0</v>
      </c>
      <c r="F26" s="31">
        <v>0</v>
      </c>
      <c r="G26" s="6"/>
      <c r="H26" s="5">
        <v>0</v>
      </c>
      <c r="I26" s="4">
        <f>IF(C26+E26-G26&gt;0,C26+E26-G26,"")</f>
      </c>
      <c r="J26" s="39">
        <f aca="true" t="shared" si="5" ref="J26:J31">+D26+F26-H26</f>
        <v>2643893</v>
      </c>
      <c r="K26" s="26">
        <f>+J26-SUM(L26:R26)</f>
        <v>2643893</v>
      </c>
      <c r="L26" s="32"/>
      <c r="M26" s="35"/>
      <c r="N26" s="35"/>
      <c r="O26" s="35"/>
      <c r="P26" s="35"/>
      <c r="Q26" s="35"/>
      <c r="R26" s="35"/>
    </row>
    <row r="27" spans="1:18" ht="12.75">
      <c r="A27" s="70"/>
      <c r="B27" s="21" t="s">
        <v>58</v>
      </c>
      <c r="C27" s="20"/>
      <c r="D27" s="38">
        <v>3886009</v>
      </c>
      <c r="E27" s="20"/>
      <c r="F27" s="31"/>
      <c r="G27" s="6"/>
      <c r="H27" s="5">
        <v>0</v>
      </c>
      <c r="I27" s="4">
        <f>IF(C27+E27-G27&gt;0,C27+E27-G27,"")</f>
      </c>
      <c r="J27" s="39">
        <f t="shared" si="5"/>
        <v>3886009</v>
      </c>
      <c r="K27" s="26">
        <f aca="true" t="shared" si="6" ref="K27:K45">+J27-SUM(L27:R27)</f>
        <v>3886009</v>
      </c>
      <c r="L27" s="32"/>
      <c r="M27" s="35"/>
      <c r="N27" s="35"/>
      <c r="O27" s="35"/>
      <c r="P27" s="35"/>
      <c r="Q27" s="35"/>
      <c r="R27" s="35"/>
    </row>
    <row r="28" spans="1:18" ht="12.75">
      <c r="A28" s="69"/>
      <c r="B28" s="21" t="s">
        <v>59</v>
      </c>
      <c r="C28" s="20"/>
      <c r="D28" s="38">
        <v>375124</v>
      </c>
      <c r="E28" s="20"/>
      <c r="F28" s="31"/>
      <c r="G28" s="6"/>
      <c r="H28" s="5">
        <v>0</v>
      </c>
      <c r="I28" s="4">
        <f>IF(C28+E28-G28&gt;0,C28+E28-G28,"")</f>
      </c>
      <c r="J28" s="39">
        <f t="shared" si="5"/>
        <v>375124</v>
      </c>
      <c r="K28" s="26">
        <f t="shared" si="6"/>
        <v>375124</v>
      </c>
      <c r="L28" s="32"/>
      <c r="M28" s="35"/>
      <c r="N28" s="35"/>
      <c r="O28" s="35"/>
      <c r="P28" s="35"/>
      <c r="Q28" s="35"/>
      <c r="R28" s="35"/>
    </row>
    <row r="29" spans="1:18" ht="12.75">
      <c r="A29" s="57"/>
      <c r="B29" s="21" t="s">
        <v>60</v>
      </c>
      <c r="C29" s="20"/>
      <c r="D29" s="38">
        <v>1934572</v>
      </c>
      <c r="E29" s="20"/>
      <c r="F29" s="31">
        <v>18218</v>
      </c>
      <c r="G29" s="6"/>
      <c r="H29" s="5"/>
      <c r="I29" s="4">
        <f>IF(C29+E29-G29&gt;0,C29+E29-G29,"")</f>
      </c>
      <c r="J29" s="39">
        <f t="shared" si="5"/>
        <v>1952790</v>
      </c>
      <c r="K29" s="26">
        <f t="shared" si="6"/>
        <v>1952790</v>
      </c>
      <c r="L29" s="32"/>
      <c r="M29" s="35"/>
      <c r="N29" s="35"/>
      <c r="O29" s="35"/>
      <c r="P29" s="35"/>
      <c r="Q29" s="35"/>
      <c r="R29" s="35"/>
    </row>
    <row r="30" spans="1:18" ht="12.75">
      <c r="A30" s="57"/>
      <c r="B30" s="21" t="s">
        <v>72</v>
      </c>
      <c r="C30" s="20"/>
      <c r="D30" s="38">
        <v>0</v>
      </c>
      <c r="E30" s="20"/>
      <c r="F30" s="31">
        <v>28290</v>
      </c>
      <c r="G30" s="6"/>
      <c r="H30" s="5"/>
      <c r="I30" s="4"/>
      <c r="J30" s="39">
        <f t="shared" si="5"/>
        <v>28290</v>
      </c>
      <c r="K30" s="26">
        <f t="shared" si="6"/>
        <v>28290</v>
      </c>
      <c r="L30" s="32"/>
      <c r="M30" s="35"/>
      <c r="N30" s="35"/>
      <c r="O30" s="35"/>
      <c r="P30" s="35"/>
      <c r="Q30" s="35"/>
      <c r="R30" s="35"/>
    </row>
    <row r="31" spans="1:18" ht="12.75">
      <c r="A31" s="57"/>
      <c r="B31" s="21" t="s">
        <v>73</v>
      </c>
      <c r="C31" s="20"/>
      <c r="D31" s="38"/>
      <c r="E31" s="20"/>
      <c r="F31" s="31">
        <v>74108</v>
      </c>
      <c r="G31" s="6"/>
      <c r="H31" s="5">
        <v>0</v>
      </c>
      <c r="I31" s="4"/>
      <c r="J31" s="39">
        <f t="shared" si="5"/>
        <v>74108</v>
      </c>
      <c r="K31" s="26">
        <f t="shared" si="6"/>
        <v>74108</v>
      </c>
      <c r="L31" s="32"/>
      <c r="M31" s="35"/>
      <c r="N31" s="35"/>
      <c r="O31" s="35"/>
      <c r="P31" s="35"/>
      <c r="Q31" s="35"/>
      <c r="R31" s="35"/>
    </row>
    <row r="32" spans="1:18" ht="12.75">
      <c r="A32" s="61">
        <v>6</v>
      </c>
      <c r="B32" s="27" t="s">
        <v>28</v>
      </c>
      <c r="C32" s="21"/>
      <c r="D32" s="22">
        <f>SUM(D33:D35)</f>
        <v>8598515</v>
      </c>
      <c r="E32" s="4"/>
      <c r="F32" s="22">
        <f>SUM(F33:F35)</f>
        <v>219036</v>
      </c>
      <c r="G32" s="6"/>
      <c r="H32" s="22">
        <f>SUM(H33:H35)</f>
        <v>72212</v>
      </c>
      <c r="I32" s="36">
        <f>SUM(I33:I35)</f>
        <v>10</v>
      </c>
      <c r="J32" s="22">
        <f aca="true" t="shared" si="7" ref="J32:R32">SUM(J33:J35)</f>
        <v>8745339</v>
      </c>
      <c r="K32" s="22">
        <f t="shared" si="7"/>
        <v>8745339</v>
      </c>
      <c r="L32" s="22">
        <f t="shared" si="7"/>
        <v>0</v>
      </c>
      <c r="M32" s="22">
        <f t="shared" si="7"/>
        <v>0</v>
      </c>
      <c r="N32" s="22">
        <f t="shared" si="7"/>
        <v>0</v>
      </c>
      <c r="O32" s="22">
        <f t="shared" si="7"/>
        <v>0</v>
      </c>
      <c r="P32" s="22">
        <f t="shared" si="7"/>
        <v>0</v>
      </c>
      <c r="Q32" s="22">
        <f t="shared" si="7"/>
        <v>0</v>
      </c>
      <c r="R32" s="22">
        <f t="shared" si="7"/>
        <v>0</v>
      </c>
    </row>
    <row r="33" spans="1:18" ht="22.5" customHeight="1">
      <c r="A33" s="57"/>
      <c r="B33" s="21" t="s">
        <v>29</v>
      </c>
      <c r="C33" s="20">
        <v>6</v>
      </c>
      <c r="D33" s="38">
        <v>8113354</v>
      </c>
      <c r="E33" s="30"/>
      <c r="F33" s="5">
        <v>219036</v>
      </c>
      <c r="G33" s="6">
        <v>1</v>
      </c>
      <c r="H33" s="6">
        <v>72212</v>
      </c>
      <c r="I33" s="4">
        <v>5</v>
      </c>
      <c r="J33" s="39">
        <f aca="true" t="shared" si="8" ref="J33:J38">+D33+F33-H33</f>
        <v>8260178</v>
      </c>
      <c r="K33" s="26">
        <f t="shared" si="6"/>
        <v>8260178</v>
      </c>
      <c r="L33" s="32"/>
      <c r="M33" s="35"/>
      <c r="N33" s="35"/>
      <c r="O33" s="35"/>
      <c r="P33" s="35"/>
      <c r="Q33" s="35"/>
      <c r="R33" s="35"/>
    </row>
    <row r="34" spans="1:18" ht="15" customHeight="1">
      <c r="A34" s="57"/>
      <c r="B34" s="21" t="s">
        <v>30</v>
      </c>
      <c r="C34" s="20">
        <v>1</v>
      </c>
      <c r="D34" s="38">
        <v>180989</v>
      </c>
      <c r="E34" s="30"/>
      <c r="F34" s="5"/>
      <c r="G34" s="6"/>
      <c r="H34" s="6"/>
      <c r="I34" s="4">
        <v>1</v>
      </c>
      <c r="J34" s="39">
        <f t="shared" si="8"/>
        <v>180989</v>
      </c>
      <c r="K34" s="26">
        <f t="shared" si="6"/>
        <v>180989</v>
      </c>
      <c r="L34" s="32"/>
      <c r="M34" s="35"/>
      <c r="N34" s="35"/>
      <c r="O34" s="35"/>
      <c r="P34" s="35"/>
      <c r="Q34" s="35"/>
      <c r="R34" s="35"/>
    </row>
    <row r="35" spans="1:18" ht="19.5" customHeight="1">
      <c r="A35" s="60"/>
      <c r="B35" s="21" t="s">
        <v>31</v>
      </c>
      <c r="C35" s="20">
        <v>4</v>
      </c>
      <c r="D35" s="38">
        <v>304172</v>
      </c>
      <c r="E35" s="30"/>
      <c r="F35" s="5"/>
      <c r="G35" s="6"/>
      <c r="H35" s="6"/>
      <c r="I35" s="4">
        <v>4</v>
      </c>
      <c r="J35" s="39">
        <f t="shared" si="8"/>
        <v>304172</v>
      </c>
      <c r="K35" s="26">
        <f t="shared" si="6"/>
        <v>304172</v>
      </c>
      <c r="L35" s="32"/>
      <c r="M35" s="35"/>
      <c r="N35" s="35"/>
      <c r="O35" s="35"/>
      <c r="P35" s="35"/>
      <c r="Q35" s="35"/>
      <c r="R35" s="35"/>
    </row>
    <row r="36" spans="1:19" ht="23.25" customHeight="1">
      <c r="A36" s="62">
        <v>7</v>
      </c>
      <c r="B36" s="27" t="s">
        <v>36</v>
      </c>
      <c r="C36" s="71"/>
      <c r="D36" s="23">
        <v>555071</v>
      </c>
      <c r="E36" s="72">
        <v>400.61</v>
      </c>
      <c r="F36" s="23">
        <v>0</v>
      </c>
      <c r="G36" s="6">
        <v>8.7334</v>
      </c>
      <c r="H36" s="23">
        <v>57797</v>
      </c>
      <c r="I36" s="4">
        <v>391.8766</v>
      </c>
      <c r="J36" s="23">
        <f t="shared" si="8"/>
        <v>497274</v>
      </c>
      <c r="K36" s="23">
        <f t="shared" si="6"/>
        <v>483624</v>
      </c>
      <c r="L36" s="32"/>
      <c r="M36" s="35"/>
      <c r="N36" s="35"/>
      <c r="O36" s="35"/>
      <c r="P36" s="35"/>
      <c r="Q36" s="20"/>
      <c r="R36" s="74">
        <v>13650</v>
      </c>
      <c r="S36" s="75"/>
    </row>
    <row r="37" spans="1:18" ht="15" customHeight="1">
      <c r="A37" s="63">
        <v>8</v>
      </c>
      <c r="B37" s="27" t="s">
        <v>66</v>
      </c>
      <c r="C37" s="20">
        <v>1</v>
      </c>
      <c r="D37" s="23">
        <v>418956</v>
      </c>
      <c r="E37" s="30"/>
      <c r="F37" s="28"/>
      <c r="G37" s="34"/>
      <c r="H37" s="21"/>
      <c r="I37" s="4">
        <v>1</v>
      </c>
      <c r="J37" s="23">
        <f t="shared" si="8"/>
        <v>418956</v>
      </c>
      <c r="K37" s="23">
        <f t="shared" si="6"/>
        <v>418956</v>
      </c>
      <c r="L37" s="32"/>
      <c r="M37" s="35"/>
      <c r="N37" s="35"/>
      <c r="O37" s="35"/>
      <c r="P37" s="35"/>
      <c r="Q37" s="35"/>
      <c r="R37" s="35"/>
    </row>
    <row r="38" spans="1:18" ht="12.75">
      <c r="A38" s="63">
        <v>9</v>
      </c>
      <c r="B38" s="27" t="s">
        <v>67</v>
      </c>
      <c r="C38" s="20"/>
      <c r="D38" s="23">
        <v>876394</v>
      </c>
      <c r="E38" s="36"/>
      <c r="F38" s="22">
        <v>0</v>
      </c>
      <c r="G38" s="34"/>
      <c r="H38" s="21"/>
      <c r="I38" s="4">
        <f aca="true" t="shared" si="9" ref="I38:I45">IF(C38+E38-G38&gt;0,C38+E38-G38,"")</f>
      </c>
      <c r="J38" s="23">
        <f t="shared" si="8"/>
        <v>876394</v>
      </c>
      <c r="K38" s="23">
        <f t="shared" si="6"/>
        <v>876394</v>
      </c>
      <c r="L38" s="32"/>
      <c r="M38" s="35"/>
      <c r="N38" s="35"/>
      <c r="O38" s="35"/>
      <c r="P38" s="35"/>
      <c r="Q38" s="35"/>
      <c r="R38" s="35"/>
    </row>
    <row r="39" spans="1:18" ht="29.25" customHeight="1" thickBot="1">
      <c r="A39" s="73"/>
      <c r="B39" s="76" t="s">
        <v>64</v>
      </c>
      <c r="C39" s="20"/>
      <c r="D39" s="65">
        <f aca="true" t="shared" si="10" ref="D39:R39">SUM(D8,D12,D17,D21,D25,D32,D36,D37,D38)</f>
        <v>29698527</v>
      </c>
      <c r="E39" s="65">
        <v>0</v>
      </c>
      <c r="F39" s="65">
        <f t="shared" si="10"/>
        <v>705638.72</v>
      </c>
      <c r="G39" s="65"/>
      <c r="H39" s="65">
        <f t="shared" si="10"/>
        <v>173393</v>
      </c>
      <c r="I39" s="65"/>
      <c r="J39" s="65">
        <f>SUM(J8,J12,J17,J21,J25,J32,J36,J37,J38)</f>
        <v>30230772.72</v>
      </c>
      <c r="K39" s="65">
        <f t="shared" si="10"/>
        <v>30055930.72</v>
      </c>
      <c r="L39" s="65">
        <f t="shared" si="10"/>
        <v>0</v>
      </c>
      <c r="M39" s="65">
        <f t="shared" si="10"/>
        <v>0</v>
      </c>
      <c r="N39" s="65">
        <f t="shared" si="10"/>
        <v>0</v>
      </c>
      <c r="O39" s="65">
        <f t="shared" si="10"/>
        <v>0</v>
      </c>
      <c r="P39" s="65">
        <f t="shared" si="10"/>
        <v>0</v>
      </c>
      <c r="Q39" s="65">
        <f t="shared" si="10"/>
        <v>0</v>
      </c>
      <c r="R39" s="65">
        <f t="shared" si="10"/>
        <v>174842</v>
      </c>
    </row>
    <row r="40" spans="1:18" ht="31.5">
      <c r="A40" s="61">
        <v>10</v>
      </c>
      <c r="B40" s="27" t="s">
        <v>65</v>
      </c>
      <c r="C40" s="20"/>
      <c r="D40" s="22">
        <f>SUM(D41:D45)</f>
        <v>1276699</v>
      </c>
      <c r="E40" s="22">
        <f aca="true" t="shared" si="11" ref="E40:R40">SUM(E41:E45)</f>
        <v>1</v>
      </c>
      <c r="F40" s="22">
        <f t="shared" si="11"/>
        <v>100368</v>
      </c>
      <c r="G40" s="22"/>
      <c r="H40" s="22">
        <f t="shared" si="11"/>
        <v>0</v>
      </c>
      <c r="I40" s="22"/>
      <c r="J40" s="22">
        <f t="shared" si="11"/>
        <v>1377067</v>
      </c>
      <c r="K40" s="22">
        <f t="shared" si="11"/>
        <v>1377067</v>
      </c>
      <c r="L40" s="22">
        <f t="shared" si="11"/>
        <v>0</v>
      </c>
      <c r="M40" s="22">
        <f t="shared" si="11"/>
        <v>0</v>
      </c>
      <c r="N40" s="22">
        <f t="shared" si="11"/>
        <v>0</v>
      </c>
      <c r="O40" s="22">
        <f t="shared" si="11"/>
        <v>0</v>
      </c>
      <c r="P40" s="22">
        <f t="shared" si="11"/>
        <v>0</v>
      </c>
      <c r="Q40" s="22">
        <f t="shared" si="11"/>
        <v>0</v>
      </c>
      <c r="R40" s="22">
        <f t="shared" si="11"/>
        <v>0</v>
      </c>
    </row>
    <row r="41" spans="1:18" ht="22.5">
      <c r="A41" s="57"/>
      <c r="B41" s="21" t="s">
        <v>41</v>
      </c>
      <c r="C41" s="20">
        <v>11</v>
      </c>
      <c r="D41" s="38">
        <v>1109159</v>
      </c>
      <c r="E41" s="30">
        <v>1</v>
      </c>
      <c r="F41" s="37">
        <v>92868</v>
      </c>
      <c r="G41" s="21"/>
      <c r="H41" s="21"/>
      <c r="I41" s="4">
        <f t="shared" si="9"/>
        <v>12</v>
      </c>
      <c r="J41" s="39">
        <f>+D41+F41-H41</f>
        <v>1202027</v>
      </c>
      <c r="K41" s="26">
        <f t="shared" si="6"/>
        <v>1202027</v>
      </c>
      <c r="L41" s="32"/>
      <c r="M41" s="35"/>
      <c r="N41" s="35"/>
      <c r="O41" s="35"/>
      <c r="P41" s="35"/>
      <c r="Q41" s="35"/>
      <c r="R41" s="35"/>
    </row>
    <row r="42" spans="1:18" ht="22.5">
      <c r="A42" s="57"/>
      <c r="B42" s="21" t="s">
        <v>42</v>
      </c>
      <c r="C42" s="20">
        <v>2</v>
      </c>
      <c r="D42" s="38">
        <v>14466</v>
      </c>
      <c r="E42" s="30"/>
      <c r="F42" s="37"/>
      <c r="G42" s="21"/>
      <c r="H42" s="37"/>
      <c r="I42" s="4">
        <f t="shared" si="9"/>
        <v>2</v>
      </c>
      <c r="J42" s="39">
        <f>+D42+F42-H42</f>
        <v>14466</v>
      </c>
      <c r="K42" s="26">
        <f t="shared" si="6"/>
        <v>14466</v>
      </c>
      <c r="L42" s="32"/>
      <c r="M42" s="35"/>
      <c r="N42" s="35"/>
      <c r="O42" s="35"/>
      <c r="P42" s="35"/>
      <c r="Q42" s="35"/>
      <c r="R42" s="35"/>
    </row>
    <row r="43" spans="1:18" ht="22.5">
      <c r="A43" s="57"/>
      <c r="B43" s="21" t="s">
        <v>43</v>
      </c>
      <c r="C43" s="20">
        <v>1</v>
      </c>
      <c r="D43" s="38">
        <v>15800</v>
      </c>
      <c r="E43" s="30"/>
      <c r="F43" s="37">
        <v>7500</v>
      </c>
      <c r="G43" s="21"/>
      <c r="H43" s="21"/>
      <c r="I43" s="4">
        <f t="shared" si="9"/>
        <v>1</v>
      </c>
      <c r="J43" s="39">
        <f>+D43+F43-H43</f>
        <v>23300</v>
      </c>
      <c r="K43" s="26">
        <f t="shared" si="6"/>
        <v>23300</v>
      </c>
      <c r="L43" s="32"/>
      <c r="M43" s="35"/>
      <c r="N43" s="35"/>
      <c r="O43" s="35"/>
      <c r="P43" s="35"/>
      <c r="Q43" s="35"/>
      <c r="R43" s="35"/>
    </row>
    <row r="44" spans="1:18" ht="12.75">
      <c r="A44" s="57"/>
      <c r="B44" s="21" t="s">
        <v>44</v>
      </c>
      <c r="C44" s="20">
        <v>5</v>
      </c>
      <c r="D44" s="38">
        <v>133092</v>
      </c>
      <c r="E44" s="30"/>
      <c r="F44" s="37"/>
      <c r="G44" s="21"/>
      <c r="H44" s="21"/>
      <c r="I44" s="4">
        <f t="shared" si="9"/>
        <v>5</v>
      </c>
      <c r="J44" s="39">
        <f>+D44+F44-H44</f>
        <v>133092</v>
      </c>
      <c r="K44" s="26">
        <f t="shared" si="6"/>
        <v>133092</v>
      </c>
      <c r="L44" s="32"/>
      <c r="M44" s="35"/>
      <c r="N44" s="35"/>
      <c r="O44" s="35"/>
      <c r="P44" s="35"/>
      <c r="Q44" s="35"/>
      <c r="R44" s="35"/>
    </row>
    <row r="45" spans="1:18" ht="22.5">
      <c r="A45" s="60"/>
      <c r="B45" s="21" t="s">
        <v>45</v>
      </c>
      <c r="C45" s="20">
        <v>1</v>
      </c>
      <c r="D45" s="38">
        <v>4182</v>
      </c>
      <c r="E45" s="30"/>
      <c r="F45" s="28"/>
      <c r="G45" s="34"/>
      <c r="H45" s="34"/>
      <c r="I45" s="4">
        <f t="shared" si="9"/>
        <v>1</v>
      </c>
      <c r="J45" s="39">
        <f>+D45+F45-H45</f>
        <v>4182</v>
      </c>
      <c r="K45" s="26">
        <f t="shared" si="6"/>
        <v>4182</v>
      </c>
      <c r="L45" s="32"/>
      <c r="M45" s="35"/>
      <c r="N45" s="35"/>
      <c r="O45" s="35"/>
      <c r="P45" s="35"/>
      <c r="Q45" s="35"/>
      <c r="R45" s="35"/>
    </row>
    <row r="46" spans="1:18" ht="28.5" customHeight="1" thickBot="1">
      <c r="A46" s="86" t="s">
        <v>35</v>
      </c>
      <c r="B46" s="87"/>
      <c r="C46" s="64"/>
      <c r="D46" s="77">
        <f>SUM(D39,D40)</f>
        <v>30975226</v>
      </c>
      <c r="E46" s="77"/>
      <c r="F46" s="77">
        <f aca="true" t="shared" si="12" ref="F46:R46">SUM(F39,F40)</f>
        <v>806006.72</v>
      </c>
      <c r="G46" s="77"/>
      <c r="H46" s="77">
        <f t="shared" si="12"/>
        <v>173393</v>
      </c>
      <c r="I46" s="77"/>
      <c r="J46" s="77">
        <f t="shared" si="12"/>
        <v>31607839.72</v>
      </c>
      <c r="K46" s="77">
        <f t="shared" si="12"/>
        <v>31432997.72</v>
      </c>
      <c r="L46" s="77">
        <f t="shared" si="12"/>
        <v>0</v>
      </c>
      <c r="M46" s="77">
        <f t="shared" si="12"/>
        <v>0</v>
      </c>
      <c r="N46" s="77">
        <f t="shared" si="12"/>
        <v>0</v>
      </c>
      <c r="O46" s="77">
        <f t="shared" si="12"/>
        <v>0</v>
      </c>
      <c r="P46" s="77">
        <f t="shared" si="12"/>
        <v>0</v>
      </c>
      <c r="Q46" s="77">
        <f t="shared" si="12"/>
        <v>0</v>
      </c>
      <c r="R46" s="77">
        <f t="shared" si="12"/>
        <v>174842</v>
      </c>
    </row>
    <row r="47" spans="1:18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ht="25.5">
      <c r="A49" s="3"/>
      <c r="B49" s="3" t="s">
        <v>68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2" ht="39.75">
      <c r="A50" s="1"/>
      <c r="B50" s="3" t="s">
        <v>75</v>
      </c>
    </row>
    <row r="51" ht="18.75">
      <c r="A51" s="1"/>
    </row>
    <row r="52" spans="1:17" ht="18.75" customHeight="1">
      <c r="A52" s="1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ht="18.75">
      <c r="A53" s="1"/>
    </row>
    <row r="54" ht="18.75">
      <c r="A54" s="1"/>
    </row>
    <row r="55" ht="18.75">
      <c r="A55" s="1"/>
    </row>
    <row r="56" ht="18.75">
      <c r="A56" s="1"/>
    </row>
    <row r="57" ht="18.75">
      <c r="A57" s="1"/>
    </row>
    <row r="58" ht="18.75">
      <c r="A58" s="1"/>
    </row>
    <row r="59" ht="18.75">
      <c r="A59" s="1"/>
    </row>
    <row r="60" ht="18.75">
      <c r="A60" s="1"/>
    </row>
  </sheetData>
  <sheetProtection/>
  <mergeCells count="9">
    <mergeCell ref="H2:R2"/>
    <mergeCell ref="K4:R4"/>
    <mergeCell ref="A46:B46"/>
    <mergeCell ref="A4:A5"/>
    <mergeCell ref="B4:B5"/>
    <mergeCell ref="C4:D5"/>
    <mergeCell ref="E4:F5"/>
    <mergeCell ref="G4:H5"/>
    <mergeCell ref="I4:J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61"/>
  <sheetViews>
    <sheetView zoomScalePageLayoutView="0" workbookViewId="0" topLeftCell="A10">
      <selection activeCell="A1" sqref="A1:IV16384"/>
    </sheetView>
  </sheetViews>
  <sheetFormatPr defaultColWidth="9.00390625" defaultRowHeight="12.75"/>
  <cols>
    <col min="1" max="1" width="3.375" style="0" customWidth="1"/>
    <col min="2" max="2" width="20.125" style="0" customWidth="1"/>
    <col min="3" max="3" width="5.375" style="0" customWidth="1"/>
    <col min="4" max="4" width="11.00390625" style="0" customWidth="1"/>
    <col min="5" max="5" width="6.375" style="0" customWidth="1"/>
    <col min="6" max="6" width="8.25390625" style="0" customWidth="1"/>
    <col min="7" max="7" width="5.125" style="0" customWidth="1"/>
    <col min="8" max="8" width="8.25390625" style="0" customWidth="1"/>
    <col min="9" max="9" width="6.625" style="0" customWidth="1"/>
    <col min="10" max="10" width="9.125" style="0" customWidth="1"/>
    <col min="12" max="12" width="7.625" style="0" customWidth="1"/>
    <col min="13" max="13" width="6.00390625" style="0" customWidth="1"/>
    <col min="14" max="15" width="6.125" style="0" customWidth="1"/>
    <col min="16" max="16" width="5.125" style="0" customWidth="1"/>
    <col min="17" max="17" width="5.75390625" style="0" customWidth="1"/>
    <col min="18" max="18" width="6.625" style="0" customWidth="1"/>
  </cols>
  <sheetData>
    <row r="2" spans="1:18" ht="34.5" customHeight="1">
      <c r="A2" s="7" t="s">
        <v>62</v>
      </c>
      <c r="B2" s="8"/>
      <c r="C2" s="8"/>
      <c r="D2" s="8"/>
      <c r="E2" s="8"/>
      <c r="F2" s="8"/>
      <c r="G2" s="8"/>
      <c r="H2" s="92" t="s">
        <v>77</v>
      </c>
      <c r="I2" s="93"/>
      <c r="J2" s="93"/>
      <c r="K2" s="93"/>
      <c r="L2" s="93"/>
      <c r="M2" s="93"/>
      <c r="N2" s="93"/>
      <c r="O2" s="93"/>
      <c r="P2" s="93"/>
      <c r="Q2" s="93"/>
      <c r="R2" s="93"/>
    </row>
    <row r="3" ht="19.5" thickBot="1">
      <c r="A3" s="1"/>
    </row>
    <row r="4" spans="1:18" ht="25.5" customHeight="1" thickBot="1">
      <c r="A4" s="88" t="s">
        <v>0</v>
      </c>
      <c r="B4" s="90" t="s">
        <v>1</v>
      </c>
      <c r="C4" s="80" t="s">
        <v>70</v>
      </c>
      <c r="D4" s="81"/>
      <c r="E4" s="80" t="s">
        <v>2</v>
      </c>
      <c r="F4" s="81"/>
      <c r="G4" s="80" t="s">
        <v>3</v>
      </c>
      <c r="H4" s="81"/>
      <c r="I4" s="80" t="s">
        <v>71</v>
      </c>
      <c r="J4" s="81"/>
      <c r="K4" s="80" t="s">
        <v>69</v>
      </c>
      <c r="L4" s="84"/>
      <c r="M4" s="84"/>
      <c r="N4" s="84"/>
      <c r="O4" s="84"/>
      <c r="P4" s="84"/>
      <c r="Q4" s="84"/>
      <c r="R4" s="85"/>
    </row>
    <row r="5" spans="1:18" ht="13.5" thickBot="1">
      <c r="A5" s="89"/>
      <c r="B5" s="91"/>
      <c r="C5" s="82"/>
      <c r="D5" s="83"/>
      <c r="E5" s="82"/>
      <c r="F5" s="83"/>
      <c r="G5" s="82"/>
      <c r="H5" s="83"/>
      <c r="I5" s="82"/>
      <c r="J5" s="83"/>
      <c r="K5" s="15" t="s">
        <v>4</v>
      </c>
      <c r="L5" s="15" t="s">
        <v>5</v>
      </c>
      <c r="M5" s="20" t="s">
        <v>6</v>
      </c>
      <c r="N5" s="21" t="s">
        <v>7</v>
      </c>
      <c r="O5" s="20" t="s">
        <v>8</v>
      </c>
      <c r="P5" s="20" t="s">
        <v>9</v>
      </c>
      <c r="Q5" s="20" t="s">
        <v>10</v>
      </c>
      <c r="R5" s="20" t="s">
        <v>11</v>
      </c>
    </row>
    <row r="6" spans="1:18" ht="57" thickBot="1">
      <c r="A6" s="12"/>
      <c r="B6" s="13"/>
      <c r="C6" s="9" t="s">
        <v>47</v>
      </c>
      <c r="D6" s="11"/>
      <c r="E6" s="10" t="s">
        <v>47</v>
      </c>
      <c r="F6" s="16" t="s">
        <v>12</v>
      </c>
      <c r="G6" s="10" t="s">
        <v>47</v>
      </c>
      <c r="H6" s="16" t="s">
        <v>12</v>
      </c>
      <c r="I6" s="10" t="s">
        <v>47</v>
      </c>
      <c r="J6" s="17"/>
      <c r="K6" s="10" t="s">
        <v>13</v>
      </c>
      <c r="L6" s="10" t="s">
        <v>14</v>
      </c>
      <c r="M6" s="18" t="s">
        <v>15</v>
      </c>
      <c r="N6" s="19" t="s">
        <v>50</v>
      </c>
      <c r="O6" s="18" t="s">
        <v>16</v>
      </c>
      <c r="P6" s="2" t="s">
        <v>51</v>
      </c>
      <c r="Q6" s="18" t="s">
        <v>17</v>
      </c>
      <c r="R6" s="24" t="s">
        <v>18</v>
      </c>
    </row>
    <row r="7" spans="1:18" ht="15.75" customHeight="1" thickBot="1">
      <c r="A7" s="40">
        <v>1</v>
      </c>
      <c r="B7" s="41">
        <v>2</v>
      </c>
      <c r="C7" s="42">
        <v>3</v>
      </c>
      <c r="D7" s="43"/>
      <c r="E7" s="42">
        <v>4</v>
      </c>
      <c r="F7" s="43"/>
      <c r="G7" s="42">
        <v>5</v>
      </c>
      <c r="H7" s="43"/>
      <c r="I7" s="42">
        <v>6</v>
      </c>
      <c r="J7" s="43"/>
      <c r="K7" s="42">
        <v>7</v>
      </c>
      <c r="L7" s="44"/>
      <c r="M7" s="44"/>
      <c r="N7" s="44"/>
      <c r="O7" s="44"/>
      <c r="P7" s="44"/>
      <c r="Q7" s="44"/>
      <c r="R7" s="45"/>
    </row>
    <row r="8" spans="1:18" ht="21">
      <c r="A8" s="46" t="s">
        <v>19</v>
      </c>
      <c r="B8" s="47" t="s">
        <v>34</v>
      </c>
      <c r="C8" s="48"/>
      <c r="D8" s="22">
        <f>SUM(D9:D11)</f>
        <v>3916213</v>
      </c>
      <c r="E8" s="50"/>
      <c r="F8" s="22">
        <f>SUM(F9:F11)</f>
        <v>901009.1699999999</v>
      </c>
      <c r="G8" s="51"/>
      <c r="H8" s="49">
        <f>SUM(H9:H11)</f>
        <v>0</v>
      </c>
      <c r="I8" s="36">
        <f>SUM(I9:I11)</f>
        <v>5</v>
      </c>
      <c r="J8" s="49">
        <f>SUM(J9:J11)</f>
        <v>4817222.17</v>
      </c>
      <c r="K8" s="49">
        <f>SUM(K9:K11)</f>
        <v>4817222.17</v>
      </c>
      <c r="L8" s="49">
        <f aca="true" t="shared" si="0" ref="L8:R8">SUM(L9:L11)</f>
        <v>0</v>
      </c>
      <c r="M8" s="49">
        <f t="shared" si="0"/>
        <v>0</v>
      </c>
      <c r="N8" s="49">
        <f t="shared" si="0"/>
        <v>0</v>
      </c>
      <c r="O8" s="49">
        <f t="shared" si="0"/>
        <v>0</v>
      </c>
      <c r="P8" s="49">
        <f t="shared" si="0"/>
        <v>0</v>
      </c>
      <c r="Q8" s="49">
        <f t="shared" si="0"/>
        <v>0</v>
      </c>
      <c r="R8" s="52">
        <f t="shared" si="0"/>
        <v>0</v>
      </c>
    </row>
    <row r="9" spans="1:18" ht="12.75">
      <c r="A9" s="53"/>
      <c r="B9" s="25" t="s">
        <v>38</v>
      </c>
      <c r="C9" s="20">
        <v>5</v>
      </c>
      <c r="D9" s="38">
        <v>255966</v>
      </c>
      <c r="E9" s="4"/>
      <c r="F9" s="5">
        <v>281517.17</v>
      </c>
      <c r="G9" s="6"/>
      <c r="H9" s="6"/>
      <c r="I9" s="4">
        <v>5</v>
      </c>
      <c r="J9" s="39">
        <f>+D9+F9-H9</f>
        <v>537483.1699999999</v>
      </c>
      <c r="K9" s="26">
        <f>+J9-SUM(L9:R9)</f>
        <v>537483.1699999999</v>
      </c>
      <c r="L9" s="6"/>
      <c r="M9" s="4"/>
      <c r="N9" s="4"/>
      <c r="O9" s="4"/>
      <c r="P9" s="4"/>
      <c r="Q9" s="4"/>
      <c r="R9" s="4"/>
    </row>
    <row r="10" spans="1:18" ht="13.5" customHeight="1">
      <c r="A10" s="53"/>
      <c r="B10" s="25" t="s">
        <v>39</v>
      </c>
      <c r="C10" s="20"/>
      <c r="D10" s="38">
        <v>3127665</v>
      </c>
      <c r="E10" s="4"/>
      <c r="F10" s="5">
        <v>85226</v>
      </c>
      <c r="G10" s="6"/>
      <c r="H10" s="6"/>
      <c r="I10" s="4">
        <f>IF(C10+E10-G10&gt;0,C10+E10-G10,"")</f>
      </c>
      <c r="J10" s="39">
        <f>+D10+F10-H10</f>
        <v>3212891</v>
      </c>
      <c r="K10" s="26">
        <f>+J10-SUM(L10:R10)</f>
        <v>3212891</v>
      </c>
      <c r="L10" s="6"/>
      <c r="M10" s="4"/>
      <c r="N10" s="4"/>
      <c r="O10" s="4"/>
      <c r="P10" s="4"/>
      <c r="Q10" s="4"/>
      <c r="R10" s="4"/>
    </row>
    <row r="11" spans="1:18" ht="23.25" customHeight="1">
      <c r="A11" s="53"/>
      <c r="B11" s="25" t="s">
        <v>54</v>
      </c>
      <c r="C11" s="20"/>
      <c r="D11" s="38">
        <v>532582</v>
      </c>
      <c r="E11" s="4"/>
      <c r="F11" s="5">
        <v>534266</v>
      </c>
      <c r="G11" s="6"/>
      <c r="H11" s="6"/>
      <c r="I11" s="4">
        <f>IF(C11+E11-G11&gt;0,C11+E11-G11,"")</f>
      </c>
      <c r="J11" s="39">
        <f>+D11+F11-H11</f>
        <v>1066848</v>
      </c>
      <c r="K11" s="26">
        <f>+J11-SUM(L11:R11)</f>
        <v>1066848</v>
      </c>
      <c r="L11" s="6"/>
      <c r="M11" s="4"/>
      <c r="N11" s="4"/>
      <c r="O11" s="4"/>
      <c r="P11" s="4"/>
      <c r="Q11" s="4"/>
      <c r="R11" s="4"/>
    </row>
    <row r="12" spans="1:18" ht="31.5">
      <c r="A12" s="54" t="s">
        <v>20</v>
      </c>
      <c r="B12" s="27" t="s">
        <v>52</v>
      </c>
      <c r="C12" s="21"/>
      <c r="D12" s="22">
        <f>SUM(D13:D16)</f>
        <v>3998254</v>
      </c>
      <c r="E12" s="4"/>
      <c r="F12" s="22">
        <f>SUM(F13:F16)</f>
        <v>344693</v>
      </c>
      <c r="G12" s="4"/>
      <c r="H12" s="22">
        <f aca="true" t="shared" si="1" ref="H12:R12">SUM(H13:H16)</f>
        <v>10517</v>
      </c>
      <c r="I12" s="36">
        <f>SUM(I13:I16)</f>
        <v>101</v>
      </c>
      <c r="J12" s="22">
        <f t="shared" si="1"/>
        <v>4332430</v>
      </c>
      <c r="K12" s="22">
        <f t="shared" si="1"/>
        <v>4171238</v>
      </c>
      <c r="L12" s="22">
        <f t="shared" si="1"/>
        <v>0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22">
        <f t="shared" si="1"/>
        <v>0</v>
      </c>
      <c r="Q12" s="22">
        <f t="shared" si="1"/>
        <v>0</v>
      </c>
      <c r="R12" s="22">
        <f t="shared" si="1"/>
        <v>161192</v>
      </c>
    </row>
    <row r="13" spans="1:18" ht="12.75">
      <c r="A13" s="55"/>
      <c r="B13" s="25" t="s">
        <v>38</v>
      </c>
      <c r="C13" s="20">
        <v>67</v>
      </c>
      <c r="D13" s="38">
        <v>970328</v>
      </c>
      <c r="E13" s="4"/>
      <c r="F13" s="5">
        <v>218250</v>
      </c>
      <c r="G13" s="6"/>
      <c r="H13" s="6">
        <v>10517</v>
      </c>
      <c r="I13" s="4">
        <v>66</v>
      </c>
      <c r="J13" s="39">
        <f>+D13+F13-H13</f>
        <v>1178061</v>
      </c>
      <c r="K13" s="26">
        <f>+J13-SUM(L13:R13)</f>
        <v>1016869</v>
      </c>
      <c r="L13" s="6"/>
      <c r="M13" s="4"/>
      <c r="N13" s="4"/>
      <c r="O13" s="4"/>
      <c r="P13" s="4"/>
      <c r="Q13" s="4"/>
      <c r="R13" s="4">
        <v>161192</v>
      </c>
    </row>
    <row r="14" spans="1:18" ht="12.75">
      <c r="A14" s="56"/>
      <c r="B14" s="25" t="s">
        <v>39</v>
      </c>
      <c r="C14" s="20">
        <v>33</v>
      </c>
      <c r="D14" s="38">
        <v>2674313</v>
      </c>
      <c r="E14" s="4"/>
      <c r="F14" s="5">
        <v>120673</v>
      </c>
      <c r="G14" s="6"/>
      <c r="H14" s="6"/>
      <c r="I14" s="4">
        <v>35</v>
      </c>
      <c r="J14" s="39">
        <f>+D14+F14-H14</f>
        <v>2794986</v>
      </c>
      <c r="K14" s="26">
        <f>+J14-SUM(L14:R14)</f>
        <v>2794986</v>
      </c>
      <c r="L14" s="6"/>
      <c r="M14" s="4"/>
      <c r="N14" s="4"/>
      <c r="O14" s="4"/>
      <c r="P14" s="4"/>
      <c r="Q14" s="4"/>
      <c r="R14" s="4"/>
    </row>
    <row r="15" spans="1:18" ht="22.5">
      <c r="A15" s="57"/>
      <c r="B15" s="25" t="s">
        <v>54</v>
      </c>
      <c r="C15" s="20"/>
      <c r="D15" s="38">
        <v>0</v>
      </c>
      <c r="E15" s="4"/>
      <c r="F15" s="5"/>
      <c r="G15" s="6"/>
      <c r="H15" s="6">
        <v>0</v>
      </c>
      <c r="I15" s="4">
        <f>IF(C15+E15-G15&gt;0,C15+E15-G15,"")</f>
      </c>
      <c r="J15" s="39">
        <f>+D15+F15-H15</f>
        <v>0</v>
      </c>
      <c r="K15" s="26">
        <f>+J15-SUM(L15:R15)</f>
        <v>0</v>
      </c>
      <c r="L15" s="6"/>
      <c r="M15" s="4"/>
      <c r="N15" s="4"/>
      <c r="O15" s="4"/>
      <c r="P15" s="4"/>
      <c r="Q15" s="4"/>
      <c r="R15" s="4"/>
    </row>
    <row r="16" spans="1:18" ht="22.5">
      <c r="A16" s="58"/>
      <c r="B16" s="25" t="s">
        <v>48</v>
      </c>
      <c r="C16" s="20">
        <v>9</v>
      </c>
      <c r="D16" s="38">
        <v>353613</v>
      </c>
      <c r="E16" s="4"/>
      <c r="F16" s="5">
        <v>5770</v>
      </c>
      <c r="G16" s="6"/>
      <c r="H16" s="6"/>
      <c r="I16" s="4" t="s">
        <v>74</v>
      </c>
      <c r="J16" s="39">
        <f>+D16+F16-H16</f>
        <v>359383</v>
      </c>
      <c r="K16" s="26">
        <f>+J16-SUM(L16:R16)</f>
        <v>359383</v>
      </c>
      <c r="L16" s="6"/>
      <c r="M16" s="4"/>
      <c r="N16" s="4"/>
      <c r="O16" s="4"/>
      <c r="P16" s="4"/>
      <c r="Q16" s="4"/>
      <c r="R16" s="4"/>
    </row>
    <row r="17" spans="1:18" ht="12.75">
      <c r="A17" s="59">
        <v>3</v>
      </c>
      <c r="B17" s="27" t="s">
        <v>21</v>
      </c>
      <c r="C17" s="21"/>
      <c r="D17" s="22">
        <f>SUM(D18:D20)</f>
        <v>1644087</v>
      </c>
      <c r="E17" s="4"/>
      <c r="F17" s="22">
        <f>SUM(F18:F20)</f>
        <v>44775</v>
      </c>
      <c r="G17" s="22"/>
      <c r="H17" s="22">
        <f>SUM(H18:H20)</f>
        <v>13024</v>
      </c>
      <c r="I17" s="36">
        <f>SUM(I18:I20)</f>
        <v>53</v>
      </c>
      <c r="J17" s="22">
        <f aca="true" t="shared" si="2" ref="J17:R17">SUM(J18:J20)</f>
        <v>1675838</v>
      </c>
      <c r="K17" s="22">
        <f t="shared" si="2"/>
        <v>1675838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22">
        <v>0</v>
      </c>
      <c r="Q17" s="22">
        <f t="shared" si="2"/>
        <v>0</v>
      </c>
      <c r="R17" s="22">
        <f t="shared" si="2"/>
        <v>0</v>
      </c>
    </row>
    <row r="18" spans="1:18" ht="15" customHeight="1">
      <c r="A18" s="57"/>
      <c r="B18" s="21" t="s">
        <v>22</v>
      </c>
      <c r="C18" s="20">
        <v>2</v>
      </c>
      <c r="D18" s="38">
        <v>1422139</v>
      </c>
      <c r="E18" s="20"/>
      <c r="F18" s="28">
        <v>0</v>
      </c>
      <c r="G18" s="29"/>
      <c r="H18" s="6"/>
      <c r="I18" s="4">
        <v>2</v>
      </c>
      <c r="J18" s="39">
        <f>+D18+F18-H18</f>
        <v>1422139</v>
      </c>
      <c r="K18" s="26">
        <f>+J18-SUM(L18:R18)</f>
        <v>1422139</v>
      </c>
      <c r="L18" s="6"/>
      <c r="M18" s="4"/>
      <c r="N18" s="4"/>
      <c r="O18" s="4"/>
      <c r="P18" s="4"/>
      <c r="Q18" s="4"/>
      <c r="R18" s="4"/>
    </row>
    <row r="19" spans="1:18" ht="22.5">
      <c r="A19" s="57"/>
      <c r="B19" s="21" t="s">
        <v>49</v>
      </c>
      <c r="C19" s="20">
        <v>2</v>
      </c>
      <c r="D19" s="38">
        <v>139988</v>
      </c>
      <c r="E19" s="20"/>
      <c r="F19" s="28"/>
      <c r="G19" s="29"/>
      <c r="H19" s="6">
        <v>13024</v>
      </c>
      <c r="I19" s="4">
        <v>2</v>
      </c>
      <c r="J19" s="39">
        <f>+D19+F19-H19</f>
        <v>126964</v>
      </c>
      <c r="K19" s="26">
        <f>+J19-SUM(L19:R19)</f>
        <v>126964</v>
      </c>
      <c r="L19" s="6"/>
      <c r="M19" s="4"/>
      <c r="N19" s="4"/>
      <c r="O19" s="4"/>
      <c r="P19" s="4"/>
      <c r="Q19" s="4"/>
      <c r="R19" s="4"/>
    </row>
    <row r="20" spans="1:18" ht="12.75">
      <c r="A20" s="60"/>
      <c r="B20" s="21" t="s">
        <v>23</v>
      </c>
      <c r="C20" s="20">
        <v>48</v>
      </c>
      <c r="D20" s="38">
        <v>81960</v>
      </c>
      <c r="E20" s="30"/>
      <c r="F20" s="28">
        <v>44775</v>
      </c>
      <c r="G20" s="29"/>
      <c r="H20" s="5"/>
      <c r="I20" s="4">
        <v>49</v>
      </c>
      <c r="J20" s="39">
        <f>+D20+F20-H20</f>
        <v>126735</v>
      </c>
      <c r="K20" s="26">
        <f>+J20-SUM(L20:R20)</f>
        <v>126735</v>
      </c>
      <c r="L20" s="6"/>
      <c r="M20" s="4"/>
      <c r="N20" s="4"/>
      <c r="O20" s="4"/>
      <c r="P20" s="4"/>
      <c r="Q20" s="4"/>
      <c r="R20" s="4"/>
    </row>
    <row r="21" spans="1:18" ht="12.75">
      <c r="A21" s="61">
        <v>4</v>
      </c>
      <c r="B21" s="27" t="s">
        <v>24</v>
      </c>
      <c r="C21" s="27"/>
      <c r="D21" s="22">
        <f>SUM(D22:D25)</f>
        <v>1174041</v>
      </c>
      <c r="E21" s="4"/>
      <c r="F21" s="22">
        <f>SUM(F22:F25)</f>
        <v>32186</v>
      </c>
      <c r="G21" s="22"/>
      <c r="H21" s="22">
        <f>SUM(H22:H25)</f>
        <v>0</v>
      </c>
      <c r="I21" s="36">
        <f>SUM(I22:I25)</f>
        <v>0</v>
      </c>
      <c r="J21" s="22">
        <f aca="true" t="shared" si="3" ref="J21:R21">SUM(J22:J25)</f>
        <v>1206227</v>
      </c>
      <c r="K21" s="22">
        <f t="shared" si="3"/>
        <v>1206227</v>
      </c>
      <c r="L21" s="22">
        <f t="shared" si="3"/>
        <v>0</v>
      </c>
      <c r="M21" s="22">
        <f t="shared" si="3"/>
        <v>0</v>
      </c>
      <c r="N21" s="22">
        <f t="shared" si="3"/>
        <v>0</v>
      </c>
      <c r="O21" s="22">
        <f t="shared" si="3"/>
        <v>0</v>
      </c>
      <c r="P21" s="22">
        <f t="shared" si="3"/>
        <v>0</v>
      </c>
      <c r="Q21" s="22">
        <f t="shared" si="3"/>
        <v>0</v>
      </c>
      <c r="R21" s="22">
        <f t="shared" si="3"/>
        <v>0</v>
      </c>
    </row>
    <row r="22" spans="1:18" ht="12.75">
      <c r="A22" s="57"/>
      <c r="B22" s="21" t="s">
        <v>25</v>
      </c>
      <c r="C22" s="20">
        <v>12</v>
      </c>
      <c r="D22" s="38">
        <v>660927</v>
      </c>
      <c r="E22" s="20"/>
      <c r="F22" s="5"/>
      <c r="G22" s="6"/>
      <c r="H22" s="6"/>
      <c r="I22" s="4">
        <v>0</v>
      </c>
      <c r="J22" s="39">
        <f>+D22+F22-H22</f>
        <v>660927</v>
      </c>
      <c r="K22" s="26">
        <f>+J22-SUM(L22:R22)</f>
        <v>660927</v>
      </c>
      <c r="L22" s="6"/>
      <c r="M22" s="4"/>
      <c r="N22" s="4"/>
      <c r="O22" s="4"/>
      <c r="P22" s="4"/>
      <c r="Q22" s="4"/>
      <c r="R22" s="4"/>
    </row>
    <row r="23" spans="1:18" ht="12.75">
      <c r="A23" s="57"/>
      <c r="B23" s="21" t="s">
        <v>39</v>
      </c>
      <c r="C23" s="20"/>
      <c r="D23" s="38">
        <v>0</v>
      </c>
      <c r="E23" s="20"/>
      <c r="F23" s="5">
        <v>32186</v>
      </c>
      <c r="G23" s="6"/>
      <c r="H23" s="6"/>
      <c r="I23" s="4"/>
      <c r="J23" s="39">
        <f>+D23+F23-H23</f>
        <v>32186</v>
      </c>
      <c r="K23" s="26">
        <f>+J23-SUM(L23:R23)</f>
        <v>32186</v>
      </c>
      <c r="L23" s="6"/>
      <c r="M23" s="4"/>
      <c r="N23" s="4"/>
      <c r="O23" s="4"/>
      <c r="P23" s="4"/>
      <c r="Q23" s="4"/>
      <c r="R23" s="4"/>
    </row>
    <row r="24" spans="1:18" ht="13.5" customHeight="1">
      <c r="A24" s="57"/>
      <c r="B24" s="21" t="s">
        <v>31</v>
      </c>
      <c r="C24" s="20">
        <v>8</v>
      </c>
      <c r="D24" s="38">
        <v>497924</v>
      </c>
      <c r="E24" s="30"/>
      <c r="F24" s="5"/>
      <c r="G24" s="6"/>
      <c r="H24" s="6">
        <v>0</v>
      </c>
      <c r="I24" s="4">
        <v>0</v>
      </c>
      <c r="J24" s="39">
        <f>+D24+F24-H24</f>
        <v>497924</v>
      </c>
      <c r="K24" s="26">
        <f>+J24-SUM(L24:R24)</f>
        <v>497924</v>
      </c>
      <c r="L24" s="6"/>
      <c r="M24" s="4"/>
      <c r="N24" s="4"/>
      <c r="O24" s="4"/>
      <c r="P24" s="4"/>
      <c r="Q24" s="4"/>
      <c r="R24" s="4"/>
    </row>
    <row r="25" spans="1:18" ht="12.75">
      <c r="A25" s="60"/>
      <c r="B25" s="21" t="s">
        <v>78</v>
      </c>
      <c r="C25" s="20">
        <v>1</v>
      </c>
      <c r="D25" s="38">
        <v>15190</v>
      </c>
      <c r="E25" s="20"/>
      <c r="F25" s="5"/>
      <c r="G25" s="6"/>
      <c r="H25" s="6"/>
      <c r="I25" s="4">
        <v>0</v>
      </c>
      <c r="J25" s="39">
        <f>+D25+F25-H25</f>
        <v>15190</v>
      </c>
      <c r="K25" s="26">
        <f>+J25-SUM(L25:R25)</f>
        <v>15190</v>
      </c>
      <c r="L25" s="6"/>
      <c r="M25" s="4"/>
      <c r="N25" s="4"/>
      <c r="O25" s="4"/>
      <c r="P25" s="4"/>
      <c r="Q25" s="4"/>
      <c r="R25" s="4"/>
    </row>
    <row r="26" spans="1:18" ht="12.75">
      <c r="A26" s="61">
        <v>5</v>
      </c>
      <c r="B26" s="27" t="s">
        <v>63</v>
      </c>
      <c r="C26" s="21"/>
      <c r="D26" s="22">
        <f>SUM(D27:D32)</f>
        <v>8960214</v>
      </c>
      <c r="E26" s="4"/>
      <c r="F26" s="22">
        <f>SUM(F27:F32)</f>
        <v>175470.24</v>
      </c>
      <c r="G26" s="4"/>
      <c r="H26" s="22">
        <f>SUM(H27:H30)</f>
        <v>0</v>
      </c>
      <c r="I26" s="36">
        <f>SUM(I27:I30)</f>
        <v>0</v>
      </c>
      <c r="J26" s="22">
        <f>SUM(J27:J32)</f>
        <v>9107394.24</v>
      </c>
      <c r="K26" s="22">
        <f>SUM(K27:K32)</f>
        <v>9107394.24</v>
      </c>
      <c r="L26" s="22">
        <f aca="true" t="shared" si="4" ref="L26:R26">SUM(L27:L30)</f>
        <v>0</v>
      </c>
      <c r="M26" s="22">
        <f t="shared" si="4"/>
        <v>0</v>
      </c>
      <c r="N26" s="22">
        <f t="shared" si="4"/>
        <v>0</v>
      </c>
      <c r="O26" s="22">
        <f t="shared" si="4"/>
        <v>0</v>
      </c>
      <c r="P26" s="22">
        <f t="shared" si="4"/>
        <v>0</v>
      </c>
      <c r="Q26" s="22">
        <f t="shared" si="4"/>
        <v>0</v>
      </c>
      <c r="R26" s="22">
        <f t="shared" si="4"/>
        <v>0</v>
      </c>
    </row>
    <row r="27" spans="1:18" ht="14.25" customHeight="1">
      <c r="A27" s="58"/>
      <c r="B27" s="21" t="s">
        <v>57</v>
      </c>
      <c r="C27" s="20"/>
      <c r="D27" s="38">
        <v>2643893</v>
      </c>
      <c r="E27" s="30">
        <v>0</v>
      </c>
      <c r="F27" s="31">
        <v>49431.24</v>
      </c>
      <c r="G27" s="6"/>
      <c r="H27" s="5">
        <v>0</v>
      </c>
      <c r="I27" s="4">
        <f>IF(C27+E27-G27&gt;0,C27+E27-G27,"")</f>
      </c>
      <c r="J27" s="39">
        <f aca="true" t="shared" si="5" ref="J27:J32">+D27+F27-H27</f>
        <v>2693324.24</v>
      </c>
      <c r="K27" s="26">
        <f>+J27-SUM(L27:R27)</f>
        <v>2693324.24</v>
      </c>
      <c r="L27" s="32"/>
      <c r="M27" s="35"/>
      <c r="N27" s="35"/>
      <c r="O27" s="35"/>
      <c r="P27" s="35"/>
      <c r="Q27" s="35"/>
      <c r="R27" s="35"/>
    </row>
    <row r="28" spans="1:18" ht="12.75">
      <c r="A28" s="70"/>
      <c r="B28" s="21" t="s">
        <v>58</v>
      </c>
      <c r="C28" s="20"/>
      <c r="D28" s="38">
        <v>3942220</v>
      </c>
      <c r="E28" s="20"/>
      <c r="F28" s="31">
        <v>98563</v>
      </c>
      <c r="G28" s="6"/>
      <c r="H28" s="5">
        <v>0</v>
      </c>
      <c r="I28" s="4">
        <f>IF(C28+E28-G28&gt;0,C28+E28-G28,"")</f>
      </c>
      <c r="J28" s="39">
        <f t="shared" si="5"/>
        <v>4040783</v>
      </c>
      <c r="K28" s="26">
        <f aca="true" t="shared" si="6" ref="K28:K46">+J28-SUM(L28:R28)</f>
        <v>4040783</v>
      </c>
      <c r="L28" s="32"/>
      <c r="M28" s="35"/>
      <c r="N28" s="35"/>
      <c r="O28" s="35"/>
      <c r="P28" s="35"/>
      <c r="Q28" s="35"/>
      <c r="R28" s="35"/>
    </row>
    <row r="29" spans="1:18" ht="12.75">
      <c r="A29" s="69"/>
      <c r="B29" s="21" t="s">
        <v>59</v>
      </c>
      <c r="C29" s="20"/>
      <c r="D29" s="38">
        <v>393021</v>
      </c>
      <c r="E29" s="20"/>
      <c r="F29" s="31">
        <v>27476</v>
      </c>
      <c r="G29" s="6"/>
      <c r="H29" s="5">
        <v>0</v>
      </c>
      <c r="I29" s="4">
        <f>IF(C29+E29-G29&gt;0,C29+E29-G29,"")</f>
      </c>
      <c r="J29" s="39">
        <f t="shared" si="5"/>
        <v>420497</v>
      </c>
      <c r="K29" s="26">
        <f t="shared" si="6"/>
        <v>420497</v>
      </c>
      <c r="L29" s="32"/>
      <c r="M29" s="35"/>
      <c r="N29" s="35"/>
      <c r="O29" s="35"/>
      <c r="P29" s="35"/>
      <c r="Q29" s="35"/>
      <c r="R29" s="35"/>
    </row>
    <row r="30" spans="1:18" ht="12.75">
      <c r="A30" s="57"/>
      <c r="B30" s="21" t="s">
        <v>60</v>
      </c>
      <c r="C30" s="20"/>
      <c r="D30" s="38">
        <v>1952790</v>
      </c>
      <c r="E30" s="20"/>
      <c r="F30" s="31"/>
      <c r="G30" s="6"/>
      <c r="H30" s="5"/>
      <c r="I30" s="4">
        <f>IF(C30+E30-G30&gt;0,C30+E30-G30,"")</f>
      </c>
      <c r="J30" s="39">
        <f t="shared" si="5"/>
        <v>1952790</v>
      </c>
      <c r="K30" s="26">
        <f t="shared" si="6"/>
        <v>1952790</v>
      </c>
      <c r="L30" s="32"/>
      <c r="M30" s="35"/>
      <c r="N30" s="35"/>
      <c r="O30" s="35"/>
      <c r="P30" s="35"/>
      <c r="Q30" s="35"/>
      <c r="R30" s="35"/>
    </row>
    <row r="31" spans="1:18" ht="12.75">
      <c r="A31" s="57"/>
      <c r="B31" s="21" t="s">
        <v>72</v>
      </c>
      <c r="C31" s="20"/>
      <c r="D31" s="38">
        <v>28290</v>
      </c>
      <c r="E31" s="20"/>
      <c r="F31" s="31">
        <v>0</v>
      </c>
      <c r="G31" s="6"/>
      <c r="H31" s="5">
        <v>28290</v>
      </c>
      <c r="I31" s="4"/>
      <c r="J31" s="39">
        <f t="shared" si="5"/>
        <v>0</v>
      </c>
      <c r="K31" s="26">
        <f t="shared" si="6"/>
        <v>0</v>
      </c>
      <c r="L31" s="32"/>
      <c r="M31" s="35"/>
      <c r="N31" s="35"/>
      <c r="O31" s="35"/>
      <c r="P31" s="35"/>
      <c r="Q31" s="35"/>
      <c r="R31" s="35"/>
    </row>
    <row r="32" spans="1:18" ht="12.75">
      <c r="A32" s="57"/>
      <c r="B32" s="21" t="s">
        <v>73</v>
      </c>
      <c r="C32" s="20"/>
      <c r="D32" s="38">
        <v>0</v>
      </c>
      <c r="E32" s="20"/>
      <c r="F32" s="31"/>
      <c r="G32" s="6"/>
      <c r="H32" s="5"/>
      <c r="I32" s="4"/>
      <c r="J32" s="39">
        <f t="shared" si="5"/>
        <v>0</v>
      </c>
      <c r="K32" s="26">
        <f t="shared" si="6"/>
        <v>0</v>
      </c>
      <c r="L32" s="32"/>
      <c r="M32" s="35"/>
      <c r="N32" s="35"/>
      <c r="O32" s="35"/>
      <c r="P32" s="35"/>
      <c r="Q32" s="35"/>
      <c r="R32" s="35"/>
    </row>
    <row r="33" spans="1:18" ht="12.75">
      <c r="A33" s="61">
        <v>6</v>
      </c>
      <c r="B33" s="27" t="s">
        <v>28</v>
      </c>
      <c r="C33" s="21"/>
      <c r="D33" s="22">
        <f>SUM(D34:D36)</f>
        <v>8745339</v>
      </c>
      <c r="E33" s="4"/>
      <c r="F33" s="22">
        <f>SUM(F34:F36)</f>
        <v>3000</v>
      </c>
      <c r="G33" s="6"/>
      <c r="H33" s="22">
        <f>SUM(H34:H36)</f>
        <v>0</v>
      </c>
      <c r="I33" s="36">
        <f>SUM(I34:I36)</f>
        <v>5</v>
      </c>
      <c r="J33" s="22">
        <f aca="true" t="shared" si="7" ref="J33:R33">SUM(J34:J36)</f>
        <v>8748339</v>
      </c>
      <c r="K33" s="22">
        <f t="shared" si="7"/>
        <v>8748339</v>
      </c>
      <c r="L33" s="22">
        <f t="shared" si="7"/>
        <v>0</v>
      </c>
      <c r="M33" s="22">
        <f t="shared" si="7"/>
        <v>0</v>
      </c>
      <c r="N33" s="22">
        <f t="shared" si="7"/>
        <v>0</v>
      </c>
      <c r="O33" s="22">
        <f t="shared" si="7"/>
        <v>0</v>
      </c>
      <c r="P33" s="22">
        <f t="shared" si="7"/>
        <v>0</v>
      </c>
      <c r="Q33" s="22">
        <f t="shared" si="7"/>
        <v>0</v>
      </c>
      <c r="R33" s="22">
        <f t="shared" si="7"/>
        <v>0</v>
      </c>
    </row>
    <row r="34" spans="1:18" ht="22.5" customHeight="1">
      <c r="A34" s="57"/>
      <c r="B34" s="21" t="s">
        <v>29</v>
      </c>
      <c r="C34" s="20">
        <v>6</v>
      </c>
      <c r="D34" s="38">
        <v>8260178</v>
      </c>
      <c r="E34" s="30"/>
      <c r="F34" s="5"/>
      <c r="G34" s="6"/>
      <c r="H34" s="6"/>
      <c r="I34" s="4"/>
      <c r="J34" s="39">
        <f aca="true" t="shared" si="8" ref="J34:J39">+D34+F34-H34</f>
        <v>8260178</v>
      </c>
      <c r="K34" s="26">
        <f t="shared" si="6"/>
        <v>8260178</v>
      </c>
      <c r="L34" s="32"/>
      <c r="M34" s="35"/>
      <c r="N34" s="35"/>
      <c r="O34" s="35"/>
      <c r="P34" s="35"/>
      <c r="Q34" s="35"/>
      <c r="R34" s="35"/>
    </row>
    <row r="35" spans="1:18" ht="15" customHeight="1">
      <c r="A35" s="57"/>
      <c r="B35" s="21" t="s">
        <v>30</v>
      </c>
      <c r="C35" s="20">
        <v>1</v>
      </c>
      <c r="D35" s="38">
        <v>180989</v>
      </c>
      <c r="E35" s="30"/>
      <c r="F35" s="5"/>
      <c r="G35" s="6"/>
      <c r="H35" s="6"/>
      <c r="I35" s="4">
        <v>1</v>
      </c>
      <c r="J35" s="39">
        <f t="shared" si="8"/>
        <v>180989</v>
      </c>
      <c r="K35" s="26">
        <f t="shared" si="6"/>
        <v>180989</v>
      </c>
      <c r="L35" s="32"/>
      <c r="M35" s="35"/>
      <c r="N35" s="35"/>
      <c r="O35" s="35"/>
      <c r="P35" s="35"/>
      <c r="Q35" s="35"/>
      <c r="R35" s="35"/>
    </row>
    <row r="36" spans="1:18" ht="19.5" customHeight="1">
      <c r="A36" s="60"/>
      <c r="B36" s="21" t="s">
        <v>31</v>
      </c>
      <c r="C36" s="20">
        <v>4</v>
      </c>
      <c r="D36" s="38">
        <v>304172</v>
      </c>
      <c r="E36" s="30"/>
      <c r="F36" s="5">
        <v>3000</v>
      </c>
      <c r="G36" s="6"/>
      <c r="H36" s="6"/>
      <c r="I36" s="4">
        <v>4</v>
      </c>
      <c r="J36" s="39">
        <f t="shared" si="8"/>
        <v>307172</v>
      </c>
      <c r="K36" s="26">
        <f t="shared" si="6"/>
        <v>307172</v>
      </c>
      <c r="L36" s="32"/>
      <c r="M36" s="35"/>
      <c r="N36" s="35"/>
      <c r="O36" s="35"/>
      <c r="P36" s="35"/>
      <c r="Q36" s="35"/>
      <c r="R36" s="35"/>
    </row>
    <row r="37" spans="1:19" ht="23.25" customHeight="1">
      <c r="A37" s="62">
        <v>7</v>
      </c>
      <c r="B37" s="27" t="s">
        <v>36</v>
      </c>
      <c r="C37" s="71"/>
      <c r="D37" s="23">
        <v>497274</v>
      </c>
      <c r="E37" s="72"/>
      <c r="F37" s="23">
        <v>0</v>
      </c>
      <c r="G37" s="6"/>
      <c r="H37" s="23">
        <v>16547</v>
      </c>
      <c r="I37" s="4"/>
      <c r="J37" s="23">
        <f t="shared" si="8"/>
        <v>480727</v>
      </c>
      <c r="K37" s="26">
        <f t="shared" si="6"/>
        <v>467077</v>
      </c>
      <c r="L37" s="32"/>
      <c r="M37" s="35"/>
      <c r="N37" s="35"/>
      <c r="O37" s="35"/>
      <c r="P37" s="35"/>
      <c r="Q37" s="20"/>
      <c r="R37" s="74">
        <v>13650</v>
      </c>
      <c r="S37" s="75"/>
    </row>
    <row r="38" spans="1:18" ht="15" customHeight="1">
      <c r="A38" s="63">
        <v>8</v>
      </c>
      <c r="B38" s="27" t="s">
        <v>66</v>
      </c>
      <c r="C38" s="20">
        <v>1</v>
      </c>
      <c r="D38" s="23">
        <v>418956</v>
      </c>
      <c r="E38" s="30"/>
      <c r="F38" s="28"/>
      <c r="G38" s="34"/>
      <c r="H38" s="21"/>
      <c r="I38" s="4">
        <v>1</v>
      </c>
      <c r="J38" s="23">
        <f t="shared" si="8"/>
        <v>418956</v>
      </c>
      <c r="K38" s="23">
        <f t="shared" si="6"/>
        <v>418956</v>
      </c>
      <c r="L38" s="32"/>
      <c r="M38" s="35"/>
      <c r="N38" s="35"/>
      <c r="O38" s="35"/>
      <c r="P38" s="35"/>
      <c r="Q38" s="35"/>
      <c r="R38" s="35"/>
    </row>
    <row r="39" spans="1:18" ht="12.75">
      <c r="A39" s="63">
        <v>9</v>
      </c>
      <c r="B39" s="27" t="s">
        <v>67</v>
      </c>
      <c r="C39" s="20"/>
      <c r="D39" s="23">
        <v>876394</v>
      </c>
      <c r="E39" s="36"/>
      <c r="F39" s="22">
        <v>0</v>
      </c>
      <c r="G39" s="34"/>
      <c r="H39" s="21"/>
      <c r="I39" s="4">
        <f aca="true" t="shared" si="9" ref="I39:I46">IF(C39+E39-G39&gt;0,C39+E39-G39,"")</f>
      </c>
      <c r="J39" s="23">
        <f t="shared" si="8"/>
        <v>876394</v>
      </c>
      <c r="K39" s="23">
        <f t="shared" si="6"/>
        <v>876394</v>
      </c>
      <c r="L39" s="32"/>
      <c r="M39" s="35"/>
      <c r="N39" s="35"/>
      <c r="O39" s="35"/>
      <c r="P39" s="35"/>
      <c r="Q39" s="35"/>
      <c r="R39" s="35"/>
    </row>
    <row r="40" spans="1:18" ht="29.25" customHeight="1" thickBot="1">
      <c r="A40" s="73"/>
      <c r="B40" s="76" t="s">
        <v>64</v>
      </c>
      <c r="C40" s="20"/>
      <c r="D40" s="65">
        <f>SUM(D8,D12,D17,D21,D26,D33,D37,D38,D39)</f>
        <v>30230772</v>
      </c>
      <c r="E40" s="65">
        <v>0</v>
      </c>
      <c r="F40" s="65">
        <f>SUM(F8,F12,F17,F21,F26,F33,F37,F38,F39)</f>
        <v>1501133.41</v>
      </c>
      <c r="G40" s="65"/>
      <c r="H40" s="65">
        <f>SUM(H8,H12,H17,H21,H26,H33,H37,H38,H39)</f>
        <v>40088</v>
      </c>
      <c r="I40" s="65"/>
      <c r="J40" s="65">
        <f aca="true" t="shared" si="10" ref="J40:R40">SUM(J8,J12,J17,J21,J26,J33,J37,J38,J39)</f>
        <v>31663527.41</v>
      </c>
      <c r="K40" s="65">
        <f t="shared" si="10"/>
        <v>31488685.41</v>
      </c>
      <c r="L40" s="65">
        <f t="shared" si="10"/>
        <v>0</v>
      </c>
      <c r="M40" s="65">
        <f t="shared" si="10"/>
        <v>0</v>
      </c>
      <c r="N40" s="65">
        <f t="shared" si="10"/>
        <v>0</v>
      </c>
      <c r="O40" s="65">
        <f t="shared" si="10"/>
        <v>0</v>
      </c>
      <c r="P40" s="65">
        <f t="shared" si="10"/>
        <v>0</v>
      </c>
      <c r="Q40" s="65">
        <f t="shared" si="10"/>
        <v>0</v>
      </c>
      <c r="R40" s="65">
        <f t="shared" si="10"/>
        <v>174842</v>
      </c>
    </row>
    <row r="41" spans="1:18" ht="31.5">
      <c r="A41" s="61">
        <v>10</v>
      </c>
      <c r="B41" s="27" t="s">
        <v>65</v>
      </c>
      <c r="C41" s="20"/>
      <c r="D41" s="22">
        <f>SUM(D42:D46)</f>
        <v>1276699</v>
      </c>
      <c r="E41" s="22">
        <f aca="true" t="shared" si="11" ref="E41:R41">SUM(E42:E46)</f>
        <v>1</v>
      </c>
      <c r="F41" s="22">
        <f t="shared" si="11"/>
        <v>100368</v>
      </c>
      <c r="G41" s="22"/>
      <c r="H41" s="22">
        <f t="shared" si="11"/>
        <v>0</v>
      </c>
      <c r="I41" s="22"/>
      <c r="J41" s="22">
        <f t="shared" si="11"/>
        <v>1377067</v>
      </c>
      <c r="K41" s="22">
        <f t="shared" si="11"/>
        <v>1377067</v>
      </c>
      <c r="L41" s="22">
        <f t="shared" si="11"/>
        <v>0</v>
      </c>
      <c r="M41" s="22">
        <f t="shared" si="11"/>
        <v>0</v>
      </c>
      <c r="N41" s="22">
        <f t="shared" si="11"/>
        <v>0</v>
      </c>
      <c r="O41" s="22">
        <f t="shared" si="11"/>
        <v>0</v>
      </c>
      <c r="P41" s="22">
        <f t="shared" si="11"/>
        <v>0</v>
      </c>
      <c r="Q41" s="22">
        <f t="shared" si="11"/>
        <v>0</v>
      </c>
      <c r="R41" s="22">
        <f t="shared" si="11"/>
        <v>0</v>
      </c>
    </row>
    <row r="42" spans="1:18" ht="22.5">
      <c r="A42" s="57"/>
      <c r="B42" s="21" t="s">
        <v>41</v>
      </c>
      <c r="C42" s="20">
        <v>11</v>
      </c>
      <c r="D42" s="38">
        <v>1109159</v>
      </c>
      <c r="E42" s="30">
        <v>1</v>
      </c>
      <c r="F42" s="37">
        <v>92868</v>
      </c>
      <c r="G42" s="21"/>
      <c r="H42" s="21"/>
      <c r="I42" s="4">
        <f t="shared" si="9"/>
        <v>12</v>
      </c>
      <c r="J42" s="39">
        <f>+D42+F42-H42</f>
        <v>1202027</v>
      </c>
      <c r="K42" s="26">
        <f t="shared" si="6"/>
        <v>1202027</v>
      </c>
      <c r="L42" s="32"/>
      <c r="M42" s="35"/>
      <c r="N42" s="35"/>
      <c r="O42" s="35"/>
      <c r="P42" s="35"/>
      <c r="Q42" s="35"/>
      <c r="R42" s="35"/>
    </row>
    <row r="43" spans="1:18" ht="22.5">
      <c r="A43" s="57"/>
      <c r="B43" s="21" t="s">
        <v>42</v>
      </c>
      <c r="C43" s="20">
        <v>2</v>
      </c>
      <c r="D43" s="38">
        <v>14466</v>
      </c>
      <c r="E43" s="30"/>
      <c r="F43" s="37"/>
      <c r="G43" s="21"/>
      <c r="H43" s="37"/>
      <c r="I43" s="4">
        <f t="shared" si="9"/>
        <v>2</v>
      </c>
      <c r="J43" s="39">
        <f>+D43+F43-H43</f>
        <v>14466</v>
      </c>
      <c r="K43" s="26">
        <f t="shared" si="6"/>
        <v>14466</v>
      </c>
      <c r="L43" s="32"/>
      <c r="M43" s="35"/>
      <c r="N43" s="35"/>
      <c r="O43" s="35"/>
      <c r="P43" s="35"/>
      <c r="Q43" s="35"/>
      <c r="R43" s="35"/>
    </row>
    <row r="44" spans="1:18" ht="22.5">
      <c r="A44" s="57"/>
      <c r="B44" s="21" t="s">
        <v>43</v>
      </c>
      <c r="C44" s="20">
        <v>1</v>
      </c>
      <c r="D44" s="38">
        <v>15800</v>
      </c>
      <c r="E44" s="30"/>
      <c r="F44" s="37">
        <v>7500</v>
      </c>
      <c r="G44" s="21"/>
      <c r="H44" s="21"/>
      <c r="I44" s="4">
        <f t="shared" si="9"/>
        <v>1</v>
      </c>
      <c r="J44" s="39">
        <f>+D44+F44-H44</f>
        <v>23300</v>
      </c>
      <c r="K44" s="26">
        <f t="shared" si="6"/>
        <v>23300</v>
      </c>
      <c r="L44" s="32"/>
      <c r="M44" s="35"/>
      <c r="N44" s="35"/>
      <c r="O44" s="35"/>
      <c r="P44" s="35"/>
      <c r="Q44" s="35"/>
      <c r="R44" s="35"/>
    </row>
    <row r="45" spans="1:18" ht="12.75">
      <c r="A45" s="57"/>
      <c r="B45" s="21" t="s">
        <v>44</v>
      </c>
      <c r="C45" s="20">
        <v>5</v>
      </c>
      <c r="D45" s="38">
        <v>133092</v>
      </c>
      <c r="E45" s="30"/>
      <c r="F45" s="37"/>
      <c r="G45" s="21"/>
      <c r="H45" s="21"/>
      <c r="I45" s="4">
        <f t="shared" si="9"/>
        <v>5</v>
      </c>
      <c r="J45" s="39">
        <f>+D45+F45-H45</f>
        <v>133092</v>
      </c>
      <c r="K45" s="26">
        <f t="shared" si="6"/>
        <v>133092</v>
      </c>
      <c r="L45" s="32"/>
      <c r="M45" s="35"/>
      <c r="N45" s="35"/>
      <c r="O45" s="35"/>
      <c r="P45" s="35"/>
      <c r="Q45" s="35"/>
      <c r="R45" s="35"/>
    </row>
    <row r="46" spans="1:18" ht="22.5">
      <c r="A46" s="60"/>
      <c r="B46" s="21" t="s">
        <v>45</v>
      </c>
      <c r="C46" s="20">
        <v>1</v>
      </c>
      <c r="D46" s="38">
        <v>4182</v>
      </c>
      <c r="E46" s="30"/>
      <c r="F46" s="28"/>
      <c r="G46" s="34"/>
      <c r="H46" s="34"/>
      <c r="I46" s="4">
        <f t="shared" si="9"/>
        <v>1</v>
      </c>
      <c r="J46" s="39">
        <f>+D46+F46-H46</f>
        <v>4182</v>
      </c>
      <c r="K46" s="26">
        <f t="shared" si="6"/>
        <v>4182</v>
      </c>
      <c r="L46" s="32"/>
      <c r="M46" s="35"/>
      <c r="N46" s="35"/>
      <c r="O46" s="35"/>
      <c r="P46" s="35"/>
      <c r="Q46" s="35"/>
      <c r="R46" s="35"/>
    </row>
    <row r="47" spans="1:18" ht="28.5" customHeight="1" thickBot="1">
      <c r="A47" s="86" t="s">
        <v>35</v>
      </c>
      <c r="B47" s="87"/>
      <c r="C47" s="64"/>
      <c r="D47" s="77">
        <f>SUM(D40,D41)</f>
        <v>31507471</v>
      </c>
      <c r="E47" s="77"/>
      <c r="F47" s="77">
        <f aca="true" t="shared" si="12" ref="F47:R47">SUM(F40,F41)</f>
        <v>1601501.41</v>
      </c>
      <c r="G47" s="77"/>
      <c r="H47" s="77">
        <f t="shared" si="12"/>
        <v>40088</v>
      </c>
      <c r="I47" s="77"/>
      <c r="J47" s="77">
        <f t="shared" si="12"/>
        <v>33040594.41</v>
      </c>
      <c r="K47" s="77">
        <f t="shared" si="12"/>
        <v>32865752.41</v>
      </c>
      <c r="L47" s="77">
        <f t="shared" si="12"/>
        <v>0</v>
      </c>
      <c r="M47" s="77">
        <f t="shared" si="12"/>
        <v>0</v>
      </c>
      <c r="N47" s="77">
        <f t="shared" si="12"/>
        <v>0</v>
      </c>
      <c r="O47" s="77">
        <f t="shared" si="12"/>
        <v>0</v>
      </c>
      <c r="P47" s="77">
        <f t="shared" si="12"/>
        <v>0</v>
      </c>
      <c r="Q47" s="77">
        <f t="shared" si="12"/>
        <v>0</v>
      </c>
      <c r="R47" s="77">
        <f t="shared" si="12"/>
        <v>174842</v>
      </c>
    </row>
    <row r="48" spans="1:18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8" ht="25.5">
      <c r="A50" s="3"/>
      <c r="B50" s="3" t="s">
        <v>68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2" ht="39.75">
      <c r="A51" s="1"/>
      <c r="B51" s="3" t="s">
        <v>75</v>
      </c>
    </row>
    <row r="52" ht="18.75">
      <c r="A52" s="1"/>
    </row>
    <row r="53" spans="1:17" ht="18.75" customHeight="1">
      <c r="A53" s="1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ht="18.75">
      <c r="A54" s="1"/>
    </row>
    <row r="55" ht="18.75">
      <c r="A55" s="1"/>
    </row>
    <row r="56" ht="18.75">
      <c r="A56" s="1"/>
    </row>
    <row r="57" ht="18.75">
      <c r="A57" s="1"/>
    </row>
    <row r="58" ht="18.75">
      <c r="A58" s="1"/>
    </row>
    <row r="59" ht="18.75">
      <c r="A59" s="1"/>
    </row>
    <row r="60" ht="18.75">
      <c r="A60" s="1"/>
    </row>
    <row r="61" ht="18.75">
      <c r="A61" s="1"/>
    </row>
  </sheetData>
  <sheetProtection/>
  <mergeCells count="9">
    <mergeCell ref="A47:B47"/>
    <mergeCell ref="H2:R2"/>
    <mergeCell ref="A4:A5"/>
    <mergeCell ref="B4:B5"/>
    <mergeCell ref="C4:D5"/>
    <mergeCell ref="E4:F5"/>
    <mergeCell ref="G4:H5"/>
    <mergeCell ref="I4:J5"/>
    <mergeCell ref="K4:R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61"/>
  <sheetViews>
    <sheetView tabSelected="1" zoomScale="118" zoomScaleNormal="118" zoomScalePageLayoutView="0" workbookViewId="0" topLeftCell="A1">
      <selection activeCell="H2" sqref="H2:R2"/>
    </sheetView>
  </sheetViews>
  <sheetFormatPr defaultColWidth="9.00390625" defaultRowHeight="12.75"/>
  <cols>
    <col min="1" max="1" width="3.375" style="0" customWidth="1"/>
    <col min="2" max="2" width="20.125" style="0" customWidth="1"/>
    <col min="3" max="3" width="6.00390625" style="0" customWidth="1"/>
    <col min="4" max="4" width="11.00390625" style="0" customWidth="1"/>
    <col min="5" max="5" width="6.375" style="0" customWidth="1"/>
    <col min="6" max="6" width="8.25390625" style="0" customWidth="1"/>
    <col min="7" max="7" width="5.125" style="0" customWidth="1"/>
    <col min="8" max="8" width="8.25390625" style="0" customWidth="1"/>
    <col min="9" max="9" width="6.625" style="0" customWidth="1"/>
    <col min="12" max="12" width="7.625" style="0" customWidth="1"/>
    <col min="13" max="13" width="6.00390625" style="0" customWidth="1"/>
    <col min="14" max="15" width="6.125" style="0" customWidth="1"/>
    <col min="16" max="16" width="5.125" style="0" customWidth="1"/>
    <col min="17" max="17" width="5.75390625" style="0" customWidth="1"/>
    <col min="18" max="18" width="6.625" style="0" customWidth="1"/>
  </cols>
  <sheetData>
    <row r="2" spans="1:18" ht="34.5" customHeight="1">
      <c r="A2" s="7" t="s">
        <v>62</v>
      </c>
      <c r="B2" s="8"/>
      <c r="C2" s="8"/>
      <c r="D2" s="8"/>
      <c r="E2" s="8"/>
      <c r="F2" s="8"/>
      <c r="G2" s="8"/>
      <c r="H2" s="92" t="s">
        <v>79</v>
      </c>
      <c r="I2" s="93"/>
      <c r="J2" s="93"/>
      <c r="K2" s="93"/>
      <c r="L2" s="93"/>
      <c r="M2" s="93"/>
      <c r="N2" s="93"/>
      <c r="O2" s="93"/>
      <c r="P2" s="93"/>
      <c r="Q2" s="93"/>
      <c r="R2" s="93"/>
    </row>
    <row r="3" ht="19.5" thickBot="1">
      <c r="A3" s="1"/>
    </row>
    <row r="4" spans="1:18" ht="25.5" customHeight="1" thickBot="1">
      <c r="A4" s="88" t="s">
        <v>0</v>
      </c>
      <c r="B4" s="90" t="s">
        <v>1</v>
      </c>
      <c r="C4" s="80" t="s">
        <v>80</v>
      </c>
      <c r="D4" s="81"/>
      <c r="E4" s="80" t="s">
        <v>2</v>
      </c>
      <c r="F4" s="81"/>
      <c r="G4" s="80" t="s">
        <v>3</v>
      </c>
      <c r="H4" s="81"/>
      <c r="I4" s="80" t="s">
        <v>81</v>
      </c>
      <c r="J4" s="81"/>
      <c r="K4" s="80" t="s">
        <v>83</v>
      </c>
      <c r="L4" s="84"/>
      <c r="M4" s="84"/>
      <c r="N4" s="84"/>
      <c r="O4" s="84"/>
      <c r="P4" s="84"/>
      <c r="Q4" s="84"/>
      <c r="R4" s="85"/>
    </row>
    <row r="5" spans="1:18" ht="13.5" thickBot="1">
      <c r="A5" s="89"/>
      <c r="B5" s="91"/>
      <c r="C5" s="82"/>
      <c r="D5" s="83"/>
      <c r="E5" s="82"/>
      <c r="F5" s="83"/>
      <c r="G5" s="82"/>
      <c r="H5" s="83"/>
      <c r="I5" s="82"/>
      <c r="J5" s="83"/>
      <c r="K5" s="15" t="s">
        <v>4</v>
      </c>
      <c r="L5" s="15" t="s">
        <v>5</v>
      </c>
      <c r="M5" s="20" t="s">
        <v>6</v>
      </c>
      <c r="N5" s="21" t="s">
        <v>7</v>
      </c>
      <c r="O5" s="20" t="s">
        <v>8</v>
      </c>
      <c r="P5" s="20" t="s">
        <v>9</v>
      </c>
      <c r="Q5" s="20" t="s">
        <v>10</v>
      </c>
      <c r="R5" s="20" t="s">
        <v>11</v>
      </c>
    </row>
    <row r="6" spans="1:18" ht="57" thickBot="1">
      <c r="A6" s="12"/>
      <c r="B6" s="13"/>
      <c r="C6" s="9" t="s">
        <v>47</v>
      </c>
      <c r="D6" s="11"/>
      <c r="E6" s="10" t="s">
        <v>47</v>
      </c>
      <c r="F6" s="16" t="s">
        <v>12</v>
      </c>
      <c r="G6" s="10" t="s">
        <v>47</v>
      </c>
      <c r="H6" s="16" t="s">
        <v>12</v>
      </c>
      <c r="I6" s="10" t="s">
        <v>47</v>
      </c>
      <c r="J6" s="17"/>
      <c r="K6" s="10" t="s">
        <v>13</v>
      </c>
      <c r="L6" s="10" t="s">
        <v>14</v>
      </c>
      <c r="M6" s="18" t="s">
        <v>15</v>
      </c>
      <c r="N6" s="19" t="s">
        <v>50</v>
      </c>
      <c r="O6" s="18" t="s">
        <v>16</v>
      </c>
      <c r="P6" s="2" t="s">
        <v>51</v>
      </c>
      <c r="Q6" s="18" t="s">
        <v>17</v>
      </c>
      <c r="R6" s="24" t="s">
        <v>18</v>
      </c>
    </row>
    <row r="7" spans="1:18" ht="15.75" customHeight="1" thickBot="1">
      <c r="A7" s="40">
        <v>1</v>
      </c>
      <c r="B7" s="41">
        <v>2</v>
      </c>
      <c r="C7" s="42">
        <v>3</v>
      </c>
      <c r="D7" s="43"/>
      <c r="E7" s="42">
        <v>4</v>
      </c>
      <c r="F7" s="43"/>
      <c r="G7" s="42">
        <v>5</v>
      </c>
      <c r="H7" s="43"/>
      <c r="I7" s="42">
        <v>6</v>
      </c>
      <c r="J7" s="43"/>
      <c r="K7" s="42">
        <v>7</v>
      </c>
      <c r="L7" s="44"/>
      <c r="M7" s="44"/>
      <c r="N7" s="44"/>
      <c r="O7" s="44"/>
      <c r="P7" s="44"/>
      <c r="Q7" s="44"/>
      <c r="R7" s="45"/>
    </row>
    <row r="8" spans="1:18" ht="21">
      <c r="A8" s="46" t="s">
        <v>19</v>
      </c>
      <c r="B8" s="47" t="s">
        <v>34</v>
      </c>
      <c r="C8" s="48">
        <v>5</v>
      </c>
      <c r="D8" s="22">
        <f>SUM(D9:D11)</f>
        <v>4817222</v>
      </c>
      <c r="E8" s="50"/>
      <c r="F8" s="22">
        <f>SUM(F9:F11)</f>
        <v>223441</v>
      </c>
      <c r="G8" s="51"/>
      <c r="H8" s="49">
        <f>SUM(H9:H11)</f>
        <v>0</v>
      </c>
      <c r="I8" s="36">
        <f>SUM(I9:I11)</f>
        <v>5</v>
      </c>
      <c r="J8" s="49">
        <f>SUM(J9:J11)</f>
        <v>5040663</v>
      </c>
      <c r="K8" s="49">
        <f>SUM(K9:K11)</f>
        <v>5040663</v>
      </c>
      <c r="L8" s="49">
        <f aca="true" t="shared" si="0" ref="L8:R8">SUM(L9:L11)</f>
        <v>0</v>
      </c>
      <c r="M8" s="49">
        <f t="shared" si="0"/>
        <v>0</v>
      </c>
      <c r="N8" s="49">
        <f t="shared" si="0"/>
        <v>0</v>
      </c>
      <c r="O8" s="49">
        <f t="shared" si="0"/>
        <v>0</v>
      </c>
      <c r="P8" s="49">
        <f t="shared" si="0"/>
        <v>0</v>
      </c>
      <c r="Q8" s="49">
        <f t="shared" si="0"/>
        <v>0</v>
      </c>
      <c r="R8" s="52">
        <f t="shared" si="0"/>
        <v>0</v>
      </c>
    </row>
    <row r="9" spans="1:18" ht="12.75">
      <c r="A9" s="53"/>
      <c r="B9" s="25" t="s">
        <v>38</v>
      </c>
      <c r="C9" s="20">
        <v>5</v>
      </c>
      <c r="D9" s="38">
        <v>537483</v>
      </c>
      <c r="E9" s="4"/>
      <c r="F9" s="5">
        <v>0</v>
      </c>
      <c r="G9" s="6"/>
      <c r="H9" s="6"/>
      <c r="I9" s="4">
        <v>5</v>
      </c>
      <c r="J9" s="39">
        <f>+D9+F9-H9</f>
        <v>537483</v>
      </c>
      <c r="K9" s="26">
        <f>+J9-SUM(L9:R9)</f>
        <v>537483</v>
      </c>
      <c r="L9" s="6"/>
      <c r="M9" s="4"/>
      <c r="N9" s="4"/>
      <c r="O9" s="4"/>
      <c r="P9" s="4"/>
      <c r="Q9" s="4"/>
      <c r="R9" s="4"/>
    </row>
    <row r="10" spans="1:18" ht="13.5" customHeight="1">
      <c r="A10" s="53"/>
      <c r="B10" s="25" t="s">
        <v>39</v>
      </c>
      <c r="C10" s="20"/>
      <c r="D10" s="38">
        <v>3212891</v>
      </c>
      <c r="E10" s="4"/>
      <c r="F10" s="5">
        <v>206775</v>
      </c>
      <c r="G10" s="6"/>
      <c r="H10" s="6"/>
      <c r="I10" s="4">
        <f>IF(C10+E10-G10&gt;0,C10+E10-G10,"")</f>
      </c>
      <c r="J10" s="39">
        <f>+D10+F10-H10</f>
        <v>3419666</v>
      </c>
      <c r="K10" s="26">
        <f>+J10-SUM(L10:R10)</f>
        <v>3419666</v>
      </c>
      <c r="L10" s="6"/>
      <c r="M10" s="4"/>
      <c r="N10" s="4"/>
      <c r="O10" s="4"/>
      <c r="P10" s="4"/>
      <c r="Q10" s="4"/>
      <c r="R10" s="4"/>
    </row>
    <row r="11" spans="1:18" ht="23.25" customHeight="1">
      <c r="A11" s="53"/>
      <c r="B11" s="25" t="s">
        <v>54</v>
      </c>
      <c r="C11" s="20"/>
      <c r="D11" s="38">
        <v>1066848</v>
      </c>
      <c r="E11" s="4"/>
      <c r="F11" s="5">
        <v>16666</v>
      </c>
      <c r="G11" s="6"/>
      <c r="H11" s="6"/>
      <c r="I11" s="4">
        <f>IF(C11+E11-G11&gt;0,C11+E11-G11,"")</f>
      </c>
      <c r="J11" s="39">
        <f>+D11+F11-H11</f>
        <v>1083514</v>
      </c>
      <c r="K11" s="26">
        <f>+J11-SUM(L11:R11)</f>
        <v>1083514</v>
      </c>
      <c r="L11" s="6"/>
      <c r="M11" s="4"/>
      <c r="N11" s="4"/>
      <c r="O11" s="4"/>
      <c r="P11" s="4"/>
      <c r="Q11" s="4"/>
      <c r="R11" s="4"/>
    </row>
    <row r="12" spans="1:18" ht="31.5">
      <c r="A12" s="54" t="s">
        <v>20</v>
      </c>
      <c r="B12" s="27" t="s">
        <v>52</v>
      </c>
      <c r="C12" s="21"/>
      <c r="D12" s="22">
        <f>SUM(D13:D16)</f>
        <v>4332430</v>
      </c>
      <c r="E12" s="4"/>
      <c r="F12" s="22">
        <f>SUM(F13:F16)</f>
        <v>236967</v>
      </c>
      <c r="G12" s="4"/>
      <c r="H12" s="22">
        <f aca="true" t="shared" si="1" ref="H12:R12">SUM(H13:H16)</f>
        <v>0</v>
      </c>
      <c r="I12" s="36">
        <f>SUM(I13:I16)</f>
        <v>119</v>
      </c>
      <c r="J12" s="22">
        <f t="shared" si="1"/>
        <v>4569397</v>
      </c>
      <c r="K12" s="22">
        <f t="shared" si="1"/>
        <v>4408205</v>
      </c>
      <c r="L12" s="22">
        <f t="shared" si="1"/>
        <v>0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22">
        <f t="shared" si="1"/>
        <v>0</v>
      </c>
      <c r="Q12" s="22">
        <f t="shared" si="1"/>
        <v>0</v>
      </c>
      <c r="R12" s="22">
        <f t="shared" si="1"/>
        <v>161192</v>
      </c>
    </row>
    <row r="13" spans="1:18" ht="12.75">
      <c r="A13" s="55"/>
      <c r="B13" s="25" t="s">
        <v>38</v>
      </c>
      <c r="C13" s="20">
        <v>62</v>
      </c>
      <c r="D13" s="38">
        <v>1178061</v>
      </c>
      <c r="E13" s="4">
        <v>2</v>
      </c>
      <c r="F13" s="5">
        <v>114872</v>
      </c>
      <c r="G13" s="6"/>
      <c r="H13" s="6">
        <v>0</v>
      </c>
      <c r="I13" s="4">
        <v>64</v>
      </c>
      <c r="J13" s="39">
        <f>+D13+F13-H13</f>
        <v>1292933</v>
      </c>
      <c r="K13" s="26">
        <f>+J13-SUM(L13:R13)</f>
        <v>1131741</v>
      </c>
      <c r="L13" s="6"/>
      <c r="M13" s="4"/>
      <c r="N13" s="4"/>
      <c r="O13" s="4"/>
      <c r="P13" s="4"/>
      <c r="Q13" s="4"/>
      <c r="R13" s="4">
        <v>161192</v>
      </c>
    </row>
    <row r="14" spans="1:18" ht="12.75">
      <c r="A14" s="56"/>
      <c r="B14" s="25" t="s">
        <v>39</v>
      </c>
      <c r="C14" s="20">
        <v>37</v>
      </c>
      <c r="D14" s="38">
        <v>2794986</v>
      </c>
      <c r="E14" s="4">
        <v>7</v>
      </c>
      <c r="F14" s="5">
        <v>104898</v>
      </c>
      <c r="G14" s="6"/>
      <c r="H14" s="6"/>
      <c r="I14" s="4">
        <v>44</v>
      </c>
      <c r="J14" s="39">
        <f>+D14+F14-H14</f>
        <v>2899884</v>
      </c>
      <c r="K14" s="26">
        <f>+J14-SUM(L14:R14)</f>
        <v>2899884</v>
      </c>
      <c r="L14" s="6"/>
      <c r="M14" s="4"/>
      <c r="N14" s="4"/>
      <c r="O14" s="4"/>
      <c r="P14" s="4"/>
      <c r="Q14" s="4"/>
      <c r="R14" s="4"/>
    </row>
    <row r="15" spans="1:18" ht="12.75">
      <c r="A15" s="57"/>
      <c r="B15" s="25" t="s">
        <v>82</v>
      </c>
      <c r="C15" s="20"/>
      <c r="D15" s="38">
        <v>0</v>
      </c>
      <c r="E15" s="4"/>
      <c r="F15" s="5"/>
      <c r="G15" s="6"/>
      <c r="H15" s="6">
        <v>0</v>
      </c>
      <c r="I15" s="4">
        <f>IF(C15+E15-G15&gt;0,C15+E15-G15,"")</f>
      </c>
      <c r="J15" s="39">
        <f>+D15+F15-H15</f>
        <v>0</v>
      </c>
      <c r="K15" s="26">
        <f>+J15-SUM(L15:R15)</f>
        <v>0</v>
      </c>
      <c r="L15" s="6"/>
      <c r="M15" s="4"/>
      <c r="N15" s="4"/>
      <c r="O15" s="4"/>
      <c r="P15" s="4"/>
      <c r="Q15" s="4"/>
      <c r="R15" s="4"/>
    </row>
    <row r="16" spans="1:18" s="78" customFormat="1" ht="22.5">
      <c r="A16" s="58"/>
      <c r="B16" s="25" t="s">
        <v>48</v>
      </c>
      <c r="C16" s="20">
        <v>11</v>
      </c>
      <c r="D16" s="38">
        <v>359383</v>
      </c>
      <c r="E16" s="4"/>
      <c r="F16" s="5">
        <v>17197</v>
      </c>
      <c r="G16" s="6"/>
      <c r="H16" s="6"/>
      <c r="I16" s="4">
        <v>11</v>
      </c>
      <c r="J16" s="39">
        <f>+D16+F16-H16</f>
        <v>376580</v>
      </c>
      <c r="K16" s="26">
        <f>+J16-SUM(L16:R16)</f>
        <v>376580</v>
      </c>
      <c r="L16" s="6"/>
      <c r="M16" s="4"/>
      <c r="N16" s="4"/>
      <c r="O16" s="4"/>
      <c r="P16" s="4"/>
      <c r="Q16" s="4"/>
      <c r="R16" s="4"/>
    </row>
    <row r="17" spans="1:18" ht="12.75">
      <c r="A17" s="59">
        <v>3</v>
      </c>
      <c r="B17" s="27" t="s">
        <v>21</v>
      </c>
      <c r="C17" s="21">
        <v>53</v>
      </c>
      <c r="D17" s="22">
        <f>SUM(D18:D20)</f>
        <v>1675838</v>
      </c>
      <c r="E17" s="4"/>
      <c r="F17" s="22">
        <f>SUM(F18:F20)</f>
        <v>0</v>
      </c>
      <c r="G17" s="22"/>
      <c r="H17" s="22">
        <f>SUM(H18:H20)</f>
        <v>0</v>
      </c>
      <c r="I17" s="36">
        <f>SUM(I18:I20)</f>
        <v>53</v>
      </c>
      <c r="J17" s="22">
        <f aca="true" t="shared" si="2" ref="J17:R17">SUM(J18:J20)</f>
        <v>1675838</v>
      </c>
      <c r="K17" s="22">
        <f t="shared" si="2"/>
        <v>1675838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22">
        <v>0</v>
      </c>
      <c r="Q17" s="22">
        <f t="shared" si="2"/>
        <v>0</v>
      </c>
      <c r="R17" s="22">
        <f t="shared" si="2"/>
        <v>0</v>
      </c>
    </row>
    <row r="18" spans="1:18" ht="15" customHeight="1">
      <c r="A18" s="57"/>
      <c r="B18" s="21" t="s">
        <v>22</v>
      </c>
      <c r="C18" s="20">
        <v>2</v>
      </c>
      <c r="D18" s="38">
        <v>1422139</v>
      </c>
      <c r="E18" s="20"/>
      <c r="F18" s="28">
        <v>0</v>
      </c>
      <c r="G18" s="29"/>
      <c r="H18" s="6"/>
      <c r="I18" s="4">
        <v>2</v>
      </c>
      <c r="J18" s="39">
        <f>+D18+F18-H18</f>
        <v>1422139</v>
      </c>
      <c r="K18" s="26">
        <f>+J18-SUM(L18:R18)</f>
        <v>1422139</v>
      </c>
      <c r="L18" s="6"/>
      <c r="M18" s="4"/>
      <c r="N18" s="4"/>
      <c r="O18" s="4"/>
      <c r="P18" s="4"/>
      <c r="Q18" s="4"/>
      <c r="R18" s="4"/>
    </row>
    <row r="19" spans="1:18" ht="22.5">
      <c r="A19" s="57"/>
      <c r="B19" s="21" t="s">
        <v>49</v>
      </c>
      <c r="C19" s="20">
        <v>2</v>
      </c>
      <c r="D19" s="38">
        <v>126964</v>
      </c>
      <c r="E19" s="20"/>
      <c r="F19" s="28"/>
      <c r="G19" s="29"/>
      <c r="H19" s="6">
        <v>0</v>
      </c>
      <c r="I19" s="4">
        <v>2</v>
      </c>
      <c r="J19" s="39">
        <f>+D19+F19-H19</f>
        <v>126964</v>
      </c>
      <c r="K19" s="26">
        <f>+J19-SUM(L19:R19)</f>
        <v>126964</v>
      </c>
      <c r="L19" s="6"/>
      <c r="M19" s="4"/>
      <c r="N19" s="4"/>
      <c r="O19" s="4"/>
      <c r="P19" s="4"/>
      <c r="Q19" s="4"/>
      <c r="R19" s="4"/>
    </row>
    <row r="20" spans="1:18" ht="12.75">
      <c r="A20" s="60"/>
      <c r="B20" s="21" t="s">
        <v>23</v>
      </c>
      <c r="C20" s="20">
        <v>49</v>
      </c>
      <c r="D20" s="38">
        <v>126735</v>
      </c>
      <c r="E20" s="30"/>
      <c r="F20" s="28">
        <v>0</v>
      </c>
      <c r="G20" s="29"/>
      <c r="H20" s="5"/>
      <c r="I20" s="4">
        <v>49</v>
      </c>
      <c r="J20" s="39">
        <f>+D20+F20-H20</f>
        <v>126735</v>
      </c>
      <c r="K20" s="26">
        <f>+J20-SUM(L20:R20)</f>
        <v>126735</v>
      </c>
      <c r="L20" s="6"/>
      <c r="M20" s="4"/>
      <c r="N20" s="4"/>
      <c r="O20" s="4"/>
      <c r="P20" s="4"/>
      <c r="Q20" s="4"/>
      <c r="R20" s="4"/>
    </row>
    <row r="21" spans="1:18" ht="12.75">
      <c r="A21" s="61">
        <v>4</v>
      </c>
      <c r="B21" s="27" t="s">
        <v>24</v>
      </c>
      <c r="C21" s="27"/>
      <c r="D21" s="22">
        <f>SUM(D22:D25)</f>
        <v>1206227</v>
      </c>
      <c r="E21" s="4"/>
      <c r="F21" s="22">
        <f>SUM(F22:F25)</f>
        <v>0</v>
      </c>
      <c r="G21" s="22"/>
      <c r="H21" s="22">
        <f>SUM(H22:H25)</f>
        <v>133432</v>
      </c>
      <c r="I21" s="36">
        <f>SUM(I22:I25)</f>
        <v>19</v>
      </c>
      <c r="J21" s="22">
        <f aca="true" t="shared" si="3" ref="J21:R21">SUM(J22:J25)</f>
        <v>1072795</v>
      </c>
      <c r="K21" s="22">
        <f t="shared" si="3"/>
        <v>1072795</v>
      </c>
      <c r="L21" s="22">
        <f t="shared" si="3"/>
        <v>0</v>
      </c>
      <c r="M21" s="22">
        <f t="shared" si="3"/>
        <v>0</v>
      </c>
      <c r="N21" s="22">
        <f t="shared" si="3"/>
        <v>0</v>
      </c>
      <c r="O21" s="22">
        <f t="shared" si="3"/>
        <v>0</v>
      </c>
      <c r="P21" s="22">
        <f t="shared" si="3"/>
        <v>0</v>
      </c>
      <c r="Q21" s="22">
        <f t="shared" si="3"/>
        <v>0</v>
      </c>
      <c r="R21" s="22">
        <f t="shared" si="3"/>
        <v>0</v>
      </c>
    </row>
    <row r="22" spans="1:18" ht="12.75">
      <c r="A22" s="57"/>
      <c r="B22" s="21" t="s">
        <v>25</v>
      </c>
      <c r="C22" s="20">
        <v>12</v>
      </c>
      <c r="D22" s="38">
        <v>660927</v>
      </c>
      <c r="E22" s="20"/>
      <c r="F22" s="5"/>
      <c r="G22" s="6">
        <v>2</v>
      </c>
      <c r="H22" s="6">
        <v>111029</v>
      </c>
      <c r="I22" s="4">
        <v>10</v>
      </c>
      <c r="J22" s="39">
        <f>+D22+F22-H22</f>
        <v>549898</v>
      </c>
      <c r="K22" s="26">
        <f>+J22-SUM(L22:R22)</f>
        <v>549898</v>
      </c>
      <c r="L22" s="6"/>
      <c r="M22" s="4"/>
      <c r="N22" s="4"/>
      <c r="O22" s="4"/>
      <c r="P22" s="4"/>
      <c r="Q22" s="4"/>
      <c r="R22" s="4"/>
    </row>
    <row r="23" spans="1:18" ht="12.75">
      <c r="A23" s="57"/>
      <c r="B23" s="21" t="s">
        <v>39</v>
      </c>
      <c r="C23" s="20"/>
      <c r="D23" s="38">
        <v>32186</v>
      </c>
      <c r="E23" s="20"/>
      <c r="F23" s="5">
        <v>0</v>
      </c>
      <c r="G23" s="6"/>
      <c r="H23" s="6">
        <v>22403</v>
      </c>
      <c r="I23" s="4"/>
      <c r="J23" s="39">
        <f>+D23+F23-H23</f>
        <v>9783</v>
      </c>
      <c r="K23" s="26">
        <f>+J23-SUM(L23:R23)</f>
        <v>9783</v>
      </c>
      <c r="L23" s="6"/>
      <c r="M23" s="4"/>
      <c r="N23" s="4"/>
      <c r="O23" s="4"/>
      <c r="P23" s="4"/>
      <c r="Q23" s="4"/>
      <c r="R23" s="4"/>
    </row>
    <row r="24" spans="1:18" ht="13.5" customHeight="1">
      <c r="A24" s="57"/>
      <c r="B24" s="21" t="s">
        <v>31</v>
      </c>
      <c r="C24" s="20">
        <v>8</v>
      </c>
      <c r="D24" s="38">
        <v>497924</v>
      </c>
      <c r="E24" s="30"/>
      <c r="F24" s="5"/>
      <c r="G24" s="6"/>
      <c r="H24" s="6">
        <v>0</v>
      </c>
      <c r="I24" s="4">
        <v>8</v>
      </c>
      <c r="J24" s="39">
        <f>+D24+F24-H24</f>
        <v>497924</v>
      </c>
      <c r="K24" s="26">
        <f>+J24-SUM(L24:R24)</f>
        <v>497924</v>
      </c>
      <c r="L24" s="6"/>
      <c r="M24" s="4"/>
      <c r="N24" s="4"/>
      <c r="O24" s="4"/>
      <c r="P24" s="4"/>
      <c r="Q24" s="4"/>
      <c r="R24" s="4"/>
    </row>
    <row r="25" spans="1:18" ht="12.75">
      <c r="A25" s="60"/>
      <c r="B25" s="21" t="s">
        <v>78</v>
      </c>
      <c r="C25" s="20">
        <v>1</v>
      </c>
      <c r="D25" s="38">
        <v>15190</v>
      </c>
      <c r="E25" s="20"/>
      <c r="F25" s="5"/>
      <c r="G25" s="6"/>
      <c r="H25" s="6"/>
      <c r="I25" s="4">
        <v>1</v>
      </c>
      <c r="J25" s="39">
        <f>+D25+F25-H25</f>
        <v>15190</v>
      </c>
      <c r="K25" s="26">
        <f>+J25-SUM(L25:R25)</f>
        <v>15190</v>
      </c>
      <c r="L25" s="6"/>
      <c r="M25" s="4"/>
      <c r="N25" s="4"/>
      <c r="O25" s="4"/>
      <c r="P25" s="4"/>
      <c r="Q25" s="4"/>
      <c r="R25" s="4"/>
    </row>
    <row r="26" spans="1:18" ht="12.75">
      <c r="A26" s="61">
        <v>5</v>
      </c>
      <c r="B26" s="27" t="s">
        <v>63</v>
      </c>
      <c r="C26" s="21"/>
      <c r="D26" s="22">
        <f>SUM(D27:D32)</f>
        <v>9107394</v>
      </c>
      <c r="E26" s="4"/>
      <c r="F26" s="22">
        <f>SUM(F27:F32)</f>
        <v>534660</v>
      </c>
      <c r="G26" s="4"/>
      <c r="H26" s="22">
        <f>SUM(H27:H30)</f>
        <v>31442</v>
      </c>
      <c r="I26" s="36">
        <f>SUM(I27:I30)</f>
        <v>0</v>
      </c>
      <c r="J26" s="22">
        <f>SUM(J27:J32)</f>
        <v>9610612</v>
      </c>
      <c r="K26" s="22">
        <f>SUM(K27:K32)</f>
        <v>9610612</v>
      </c>
      <c r="L26" s="22">
        <f aca="true" t="shared" si="4" ref="L26:R26">SUM(L27:L30)</f>
        <v>0</v>
      </c>
      <c r="M26" s="22">
        <f t="shared" si="4"/>
        <v>0</v>
      </c>
      <c r="N26" s="22">
        <f t="shared" si="4"/>
        <v>0</v>
      </c>
      <c r="O26" s="22">
        <f t="shared" si="4"/>
        <v>0</v>
      </c>
      <c r="P26" s="22">
        <f t="shared" si="4"/>
        <v>0</v>
      </c>
      <c r="Q26" s="22">
        <f t="shared" si="4"/>
        <v>0</v>
      </c>
      <c r="R26" s="22">
        <f t="shared" si="4"/>
        <v>0</v>
      </c>
    </row>
    <row r="27" spans="1:18" ht="14.25" customHeight="1">
      <c r="A27" s="58"/>
      <c r="B27" s="21" t="s">
        <v>57</v>
      </c>
      <c r="C27" s="20"/>
      <c r="D27" s="38">
        <v>2693324</v>
      </c>
      <c r="E27" s="30">
        <v>0</v>
      </c>
      <c r="F27" s="31">
        <v>0</v>
      </c>
      <c r="G27" s="6"/>
      <c r="H27" s="5">
        <v>0</v>
      </c>
      <c r="I27" s="4">
        <f>IF(C27+E27-G27&gt;0,C27+E27-G27,"")</f>
      </c>
      <c r="J27" s="39">
        <f aca="true" t="shared" si="5" ref="J27:J32">+D27+F27-H27</f>
        <v>2693324</v>
      </c>
      <c r="K27" s="26">
        <f>+J27-SUM(L27:R27)</f>
        <v>2693324</v>
      </c>
      <c r="L27" s="32"/>
      <c r="M27" s="35"/>
      <c r="N27" s="35"/>
      <c r="O27" s="35"/>
      <c r="P27" s="35"/>
      <c r="Q27" s="35"/>
      <c r="R27" s="35"/>
    </row>
    <row r="28" spans="1:18" s="78" customFormat="1" ht="12.75">
      <c r="A28" s="70"/>
      <c r="B28" s="21" t="s">
        <v>58</v>
      </c>
      <c r="C28" s="20"/>
      <c r="D28" s="38">
        <v>4040783</v>
      </c>
      <c r="E28" s="20"/>
      <c r="F28" s="31">
        <v>514816</v>
      </c>
      <c r="G28" s="6"/>
      <c r="H28" s="5">
        <v>31442</v>
      </c>
      <c r="I28" s="4">
        <f>IF(C28+E28-G28&gt;0,C28+E28-G28,"")</f>
      </c>
      <c r="J28" s="39">
        <f t="shared" si="5"/>
        <v>4524157</v>
      </c>
      <c r="K28" s="26">
        <f aca="true" t="shared" si="6" ref="K28:K39">+J28-SUM(L28:R28)</f>
        <v>4524157</v>
      </c>
      <c r="L28" s="32"/>
      <c r="M28" s="35"/>
      <c r="N28" s="35"/>
      <c r="O28" s="35"/>
      <c r="P28" s="35"/>
      <c r="Q28" s="35"/>
      <c r="R28" s="35"/>
    </row>
    <row r="29" spans="1:18" ht="12.75">
      <c r="A29" s="69"/>
      <c r="B29" s="21" t="s">
        <v>59</v>
      </c>
      <c r="C29" s="20"/>
      <c r="D29" s="38">
        <v>420497</v>
      </c>
      <c r="E29" s="20"/>
      <c r="F29" s="31">
        <v>19844</v>
      </c>
      <c r="G29" s="6"/>
      <c r="H29" s="5">
        <v>0</v>
      </c>
      <c r="I29" s="4">
        <f>IF(C29+E29-G29&gt;0,C29+E29-G29,"")</f>
      </c>
      <c r="J29" s="39">
        <f t="shared" si="5"/>
        <v>440341</v>
      </c>
      <c r="K29" s="26">
        <f t="shared" si="6"/>
        <v>440341</v>
      </c>
      <c r="L29" s="32"/>
      <c r="M29" s="35"/>
      <c r="N29" s="35"/>
      <c r="O29" s="35"/>
      <c r="P29" s="35"/>
      <c r="Q29" s="35"/>
      <c r="R29" s="35"/>
    </row>
    <row r="30" spans="1:18" ht="12.75">
      <c r="A30" s="57"/>
      <c r="B30" s="21" t="s">
        <v>60</v>
      </c>
      <c r="C30" s="20"/>
      <c r="D30" s="38">
        <v>1952790</v>
      </c>
      <c r="E30" s="20"/>
      <c r="F30" s="31"/>
      <c r="G30" s="6"/>
      <c r="H30" s="5"/>
      <c r="I30" s="4">
        <f>IF(C30+E30-G30&gt;0,C30+E30-G30,"")</f>
      </c>
      <c r="J30" s="39">
        <f t="shared" si="5"/>
        <v>1952790</v>
      </c>
      <c r="K30" s="26">
        <f t="shared" si="6"/>
        <v>1952790</v>
      </c>
      <c r="L30" s="32"/>
      <c r="M30" s="35"/>
      <c r="N30" s="35"/>
      <c r="O30" s="35"/>
      <c r="P30" s="35"/>
      <c r="Q30" s="35"/>
      <c r="R30" s="35"/>
    </row>
    <row r="31" spans="1:18" ht="12.75">
      <c r="A31" s="57"/>
      <c r="B31" s="21" t="s">
        <v>72</v>
      </c>
      <c r="C31" s="20"/>
      <c r="D31" s="38">
        <v>0</v>
      </c>
      <c r="E31" s="20"/>
      <c r="F31" s="31">
        <v>0</v>
      </c>
      <c r="G31" s="6"/>
      <c r="H31" s="5">
        <v>0</v>
      </c>
      <c r="I31" s="4"/>
      <c r="J31" s="39">
        <f t="shared" si="5"/>
        <v>0</v>
      </c>
      <c r="K31" s="26">
        <f t="shared" si="6"/>
        <v>0</v>
      </c>
      <c r="L31" s="32"/>
      <c r="M31" s="35"/>
      <c r="N31" s="35"/>
      <c r="O31" s="35"/>
      <c r="P31" s="35"/>
      <c r="Q31" s="35"/>
      <c r="R31" s="35"/>
    </row>
    <row r="32" spans="1:18" ht="12.75">
      <c r="A32" s="57"/>
      <c r="B32" s="21" t="s">
        <v>73</v>
      </c>
      <c r="C32" s="20"/>
      <c r="D32" s="38">
        <v>0</v>
      </c>
      <c r="E32" s="20"/>
      <c r="F32" s="31"/>
      <c r="G32" s="6"/>
      <c r="H32" s="5"/>
      <c r="I32" s="4"/>
      <c r="J32" s="39">
        <f t="shared" si="5"/>
        <v>0</v>
      </c>
      <c r="K32" s="26">
        <f t="shared" si="6"/>
        <v>0</v>
      </c>
      <c r="L32" s="32"/>
      <c r="M32" s="35"/>
      <c r="N32" s="35"/>
      <c r="O32" s="35"/>
      <c r="P32" s="35"/>
      <c r="Q32" s="35"/>
      <c r="R32" s="35"/>
    </row>
    <row r="33" spans="1:18" ht="12.75">
      <c r="A33" s="61">
        <v>6</v>
      </c>
      <c r="B33" s="27" t="s">
        <v>28</v>
      </c>
      <c r="C33" s="21"/>
      <c r="D33" s="22">
        <f>SUM(D34:D36)</f>
        <v>8748339</v>
      </c>
      <c r="E33" s="4"/>
      <c r="F33" s="22">
        <f>SUM(F34:F36)</f>
        <v>0</v>
      </c>
      <c r="G33" s="6"/>
      <c r="H33" s="22">
        <f>SUM(H34:H36)</f>
        <v>0</v>
      </c>
      <c r="I33" s="36">
        <f>SUM(I34:I36)</f>
        <v>11</v>
      </c>
      <c r="J33" s="22">
        <f>SUM(J34:J36)</f>
        <v>8748339</v>
      </c>
      <c r="K33" s="22">
        <f aca="true" t="shared" si="7" ref="K33:R33">SUM(K34:K36)</f>
        <v>8748339</v>
      </c>
      <c r="L33" s="22">
        <f t="shared" si="7"/>
        <v>0</v>
      </c>
      <c r="M33" s="22">
        <f t="shared" si="7"/>
        <v>0</v>
      </c>
      <c r="N33" s="22">
        <f t="shared" si="7"/>
        <v>0</v>
      </c>
      <c r="O33" s="22">
        <f t="shared" si="7"/>
        <v>0</v>
      </c>
      <c r="P33" s="22">
        <f t="shared" si="7"/>
        <v>0</v>
      </c>
      <c r="Q33" s="22">
        <f t="shared" si="7"/>
        <v>0</v>
      </c>
      <c r="R33" s="22">
        <f t="shared" si="7"/>
        <v>0</v>
      </c>
    </row>
    <row r="34" spans="1:18" ht="22.5" customHeight="1">
      <c r="A34" s="57"/>
      <c r="B34" s="21" t="s">
        <v>29</v>
      </c>
      <c r="C34" s="20">
        <v>6</v>
      </c>
      <c r="D34" s="38">
        <v>8260178</v>
      </c>
      <c r="E34" s="30"/>
      <c r="F34" s="5"/>
      <c r="G34" s="6"/>
      <c r="H34" s="6"/>
      <c r="I34" s="4">
        <v>6</v>
      </c>
      <c r="J34" s="39">
        <f aca="true" t="shared" si="8" ref="J34:J39">+D34+F34-H34</f>
        <v>8260178</v>
      </c>
      <c r="K34" s="26">
        <f t="shared" si="6"/>
        <v>8260178</v>
      </c>
      <c r="L34" s="32"/>
      <c r="M34" s="35"/>
      <c r="N34" s="35"/>
      <c r="O34" s="35"/>
      <c r="P34" s="35"/>
      <c r="Q34" s="35"/>
      <c r="R34" s="35"/>
    </row>
    <row r="35" spans="1:18" ht="15" customHeight="1">
      <c r="A35" s="57"/>
      <c r="B35" s="21" t="s">
        <v>30</v>
      </c>
      <c r="C35" s="20">
        <v>1</v>
      </c>
      <c r="D35" s="38">
        <v>180989</v>
      </c>
      <c r="E35" s="30"/>
      <c r="F35" s="5"/>
      <c r="G35" s="6"/>
      <c r="H35" s="6"/>
      <c r="I35" s="4">
        <v>1</v>
      </c>
      <c r="J35" s="39">
        <f t="shared" si="8"/>
        <v>180989</v>
      </c>
      <c r="K35" s="26">
        <f t="shared" si="6"/>
        <v>180989</v>
      </c>
      <c r="L35" s="32"/>
      <c r="M35" s="35"/>
      <c r="N35" s="35"/>
      <c r="O35" s="35"/>
      <c r="P35" s="35"/>
      <c r="Q35" s="35"/>
      <c r="R35" s="35"/>
    </row>
    <row r="36" spans="1:18" ht="19.5" customHeight="1">
      <c r="A36" s="60"/>
      <c r="B36" s="21" t="s">
        <v>31</v>
      </c>
      <c r="C36" s="20">
        <v>4</v>
      </c>
      <c r="D36" s="38">
        <v>307172</v>
      </c>
      <c r="E36" s="30"/>
      <c r="F36" s="5">
        <v>0</v>
      </c>
      <c r="G36" s="6"/>
      <c r="H36" s="6"/>
      <c r="I36" s="4">
        <v>4</v>
      </c>
      <c r="J36" s="39">
        <f t="shared" si="8"/>
        <v>307172</v>
      </c>
      <c r="K36" s="26">
        <f t="shared" si="6"/>
        <v>307172</v>
      </c>
      <c r="L36" s="32"/>
      <c r="M36" s="35"/>
      <c r="N36" s="35"/>
      <c r="O36" s="35"/>
      <c r="P36" s="35"/>
      <c r="Q36" s="35"/>
      <c r="R36" s="35"/>
    </row>
    <row r="37" spans="1:19" ht="23.25" customHeight="1">
      <c r="A37" s="62">
        <v>7</v>
      </c>
      <c r="B37" s="27" t="s">
        <v>36</v>
      </c>
      <c r="C37" s="79">
        <v>383.4944</v>
      </c>
      <c r="D37" s="23">
        <v>480727</v>
      </c>
      <c r="E37" s="72"/>
      <c r="F37" s="23">
        <v>0</v>
      </c>
      <c r="G37" s="6"/>
      <c r="H37" s="23">
        <v>0</v>
      </c>
      <c r="I37" s="4">
        <v>383.4944</v>
      </c>
      <c r="J37" s="23">
        <f t="shared" si="8"/>
        <v>480727</v>
      </c>
      <c r="K37" s="26">
        <f t="shared" si="6"/>
        <v>467077</v>
      </c>
      <c r="L37" s="32"/>
      <c r="M37" s="35"/>
      <c r="N37" s="35"/>
      <c r="O37" s="35"/>
      <c r="P37" s="35"/>
      <c r="Q37" s="20"/>
      <c r="R37" s="74">
        <v>13650</v>
      </c>
      <c r="S37" s="75"/>
    </row>
    <row r="38" spans="1:18" ht="15" customHeight="1">
      <c r="A38" s="63">
        <v>8</v>
      </c>
      <c r="B38" s="27" t="s">
        <v>66</v>
      </c>
      <c r="C38" s="20">
        <v>1</v>
      </c>
      <c r="D38" s="23">
        <v>418956</v>
      </c>
      <c r="E38" s="30"/>
      <c r="F38" s="28"/>
      <c r="G38" s="34"/>
      <c r="H38" s="21"/>
      <c r="I38" s="4">
        <v>1</v>
      </c>
      <c r="J38" s="23">
        <f t="shared" si="8"/>
        <v>418956</v>
      </c>
      <c r="K38" s="23">
        <f t="shared" si="6"/>
        <v>418956</v>
      </c>
      <c r="L38" s="32"/>
      <c r="M38" s="35"/>
      <c r="N38" s="35"/>
      <c r="O38" s="35"/>
      <c r="P38" s="35"/>
      <c r="Q38" s="35"/>
      <c r="R38" s="35"/>
    </row>
    <row r="39" spans="1:18" ht="12.75">
      <c r="A39" s="63">
        <v>9</v>
      </c>
      <c r="B39" s="27" t="s">
        <v>67</v>
      </c>
      <c r="C39" s="20"/>
      <c r="D39" s="23">
        <v>876394</v>
      </c>
      <c r="E39" s="36"/>
      <c r="F39" s="22">
        <v>0</v>
      </c>
      <c r="G39" s="34"/>
      <c r="H39" s="21"/>
      <c r="I39" s="4">
        <f>IF(C39+E39-G39&gt;0,C39+E39-G39,"")</f>
      </c>
      <c r="J39" s="23">
        <f t="shared" si="8"/>
        <v>876394</v>
      </c>
      <c r="K39" s="23">
        <f t="shared" si="6"/>
        <v>876394</v>
      </c>
      <c r="L39" s="32"/>
      <c r="M39" s="35"/>
      <c r="N39" s="35"/>
      <c r="O39" s="35"/>
      <c r="P39" s="35"/>
      <c r="Q39" s="35"/>
      <c r="R39" s="35"/>
    </row>
    <row r="40" spans="1:18" ht="29.25" customHeight="1" thickBot="1">
      <c r="A40" s="73"/>
      <c r="B40" s="76" t="s">
        <v>64</v>
      </c>
      <c r="C40" s="20"/>
      <c r="D40" s="65">
        <f>SUM(D8,D12,D17,D21,D26,D33,D37,D38,D39)</f>
        <v>31663527</v>
      </c>
      <c r="E40" s="65">
        <v>0</v>
      </c>
      <c r="F40" s="65">
        <f>SUM(F8,F12,F17,F21,F26,F33,F37,F38,F39)</f>
        <v>995068</v>
      </c>
      <c r="G40" s="65"/>
      <c r="H40" s="65">
        <f>SUM(H8,H12,H17,H21,H26,H33,H37,H38,H39)</f>
        <v>164874</v>
      </c>
      <c r="I40" s="65"/>
      <c r="J40" s="65">
        <f aca="true" t="shared" si="9" ref="J40:R40">SUM(J8,J12,J17,J21,J26,J33,J37,J38,J39)</f>
        <v>32493721</v>
      </c>
      <c r="K40" s="65">
        <f t="shared" si="9"/>
        <v>32318879</v>
      </c>
      <c r="L40" s="65">
        <f t="shared" si="9"/>
        <v>0</v>
      </c>
      <c r="M40" s="65">
        <f t="shared" si="9"/>
        <v>0</v>
      </c>
      <c r="N40" s="65">
        <f t="shared" si="9"/>
        <v>0</v>
      </c>
      <c r="O40" s="65">
        <f t="shared" si="9"/>
        <v>0</v>
      </c>
      <c r="P40" s="65">
        <f t="shared" si="9"/>
        <v>0</v>
      </c>
      <c r="Q40" s="65">
        <f t="shared" si="9"/>
        <v>0</v>
      </c>
      <c r="R40" s="65">
        <f t="shared" si="9"/>
        <v>174842</v>
      </c>
    </row>
    <row r="41" spans="1:18" ht="31.5">
      <c r="A41" s="61">
        <v>10</v>
      </c>
      <c r="B41" s="27" t="s">
        <v>65</v>
      </c>
      <c r="C41" s="20">
        <v>25</v>
      </c>
      <c r="D41" s="22">
        <v>1409830</v>
      </c>
      <c r="E41" s="22">
        <v>3</v>
      </c>
      <c r="F41" s="22">
        <v>88450</v>
      </c>
      <c r="G41" s="22"/>
      <c r="H41" s="22">
        <v>0</v>
      </c>
      <c r="I41" s="22">
        <v>28</v>
      </c>
      <c r="J41" s="22">
        <v>1498280</v>
      </c>
      <c r="K41" s="22">
        <v>1498280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</row>
    <row r="42" spans="1:18" ht="22.5">
      <c r="A42" s="57"/>
      <c r="B42" s="21" t="s">
        <v>41</v>
      </c>
      <c r="C42" s="20">
        <v>12</v>
      </c>
      <c r="D42" s="39">
        <v>1202027</v>
      </c>
      <c r="E42" s="30"/>
      <c r="F42" s="37"/>
      <c r="G42" s="21"/>
      <c r="H42" s="21"/>
      <c r="I42" s="4">
        <v>12</v>
      </c>
      <c r="J42" s="39">
        <v>1202027</v>
      </c>
      <c r="K42" s="26">
        <v>1202027</v>
      </c>
      <c r="L42" s="32"/>
      <c r="M42" s="35"/>
      <c r="N42" s="35"/>
      <c r="O42" s="35"/>
      <c r="P42" s="35"/>
      <c r="Q42" s="35"/>
      <c r="R42" s="35"/>
    </row>
    <row r="43" spans="1:18" ht="22.5">
      <c r="A43" s="57"/>
      <c r="B43" s="21" t="s">
        <v>42</v>
      </c>
      <c r="C43" s="20">
        <v>3</v>
      </c>
      <c r="D43" s="39">
        <v>24129</v>
      </c>
      <c r="E43" s="30"/>
      <c r="F43" s="37"/>
      <c r="G43" s="21"/>
      <c r="H43" s="37"/>
      <c r="I43" s="4">
        <v>3</v>
      </c>
      <c r="J43" s="39">
        <v>24129</v>
      </c>
      <c r="K43" s="26">
        <v>24129</v>
      </c>
      <c r="L43" s="32"/>
      <c r="M43" s="35"/>
      <c r="N43" s="35"/>
      <c r="O43" s="35"/>
      <c r="P43" s="35"/>
      <c r="Q43" s="35"/>
      <c r="R43" s="35"/>
    </row>
    <row r="44" spans="1:18" ht="22.5">
      <c r="A44" s="57"/>
      <c r="B44" s="21" t="s">
        <v>43</v>
      </c>
      <c r="C44" s="20">
        <v>2</v>
      </c>
      <c r="D44" s="39">
        <v>23300</v>
      </c>
      <c r="E44" s="30">
        <v>1</v>
      </c>
      <c r="F44" s="37">
        <v>62000</v>
      </c>
      <c r="G44" s="21"/>
      <c r="H44" s="21"/>
      <c r="I44" s="4">
        <v>3</v>
      </c>
      <c r="J44" s="39">
        <v>85300</v>
      </c>
      <c r="K44" s="26">
        <v>85300</v>
      </c>
      <c r="L44" s="32"/>
      <c r="M44" s="35"/>
      <c r="N44" s="35"/>
      <c r="O44" s="35"/>
      <c r="P44" s="35"/>
      <c r="Q44" s="35"/>
      <c r="R44" s="35"/>
    </row>
    <row r="45" spans="1:18" ht="12.75">
      <c r="A45" s="57"/>
      <c r="B45" s="21" t="s">
        <v>44</v>
      </c>
      <c r="C45" s="20">
        <v>6</v>
      </c>
      <c r="D45" s="39">
        <v>152292</v>
      </c>
      <c r="E45" s="30">
        <v>1</v>
      </c>
      <c r="F45" s="37">
        <v>14000</v>
      </c>
      <c r="G45" s="21"/>
      <c r="H45" s="21"/>
      <c r="I45" s="4">
        <v>7</v>
      </c>
      <c r="J45" s="39">
        <v>166292</v>
      </c>
      <c r="K45" s="26">
        <v>166292</v>
      </c>
      <c r="L45" s="32"/>
      <c r="M45" s="35"/>
      <c r="N45" s="35"/>
      <c r="O45" s="35"/>
      <c r="P45" s="35"/>
      <c r="Q45" s="35"/>
      <c r="R45" s="35"/>
    </row>
    <row r="46" spans="1:18" ht="22.5">
      <c r="A46" s="60"/>
      <c r="B46" s="21" t="s">
        <v>45</v>
      </c>
      <c r="C46" s="20">
        <v>2</v>
      </c>
      <c r="D46" s="39">
        <v>8082</v>
      </c>
      <c r="E46" s="30">
        <v>1</v>
      </c>
      <c r="F46" s="28">
        <v>12450</v>
      </c>
      <c r="G46" s="34"/>
      <c r="H46" s="34"/>
      <c r="I46" s="4">
        <v>3</v>
      </c>
      <c r="J46" s="39">
        <v>20532</v>
      </c>
      <c r="K46" s="26">
        <v>20532</v>
      </c>
      <c r="L46" s="32"/>
      <c r="M46" s="35"/>
      <c r="N46" s="35"/>
      <c r="O46" s="35"/>
      <c r="P46" s="35"/>
      <c r="Q46" s="35"/>
      <c r="R46" s="35"/>
    </row>
    <row r="47" spans="1:18" ht="28.5" customHeight="1" thickBot="1">
      <c r="A47" s="86" t="s">
        <v>35</v>
      </c>
      <c r="B47" s="87"/>
      <c r="C47" s="64"/>
      <c r="D47" s="77">
        <f>SUM(D40,D41)</f>
        <v>33073357</v>
      </c>
      <c r="E47" s="77"/>
      <c r="F47" s="77">
        <f aca="true" t="shared" si="10" ref="F47:R47">SUM(F40,F41)</f>
        <v>1083518</v>
      </c>
      <c r="G47" s="77"/>
      <c r="H47" s="77">
        <f t="shared" si="10"/>
        <v>164874</v>
      </c>
      <c r="I47" s="77"/>
      <c r="J47" s="77">
        <f t="shared" si="10"/>
        <v>33992001</v>
      </c>
      <c r="K47" s="77">
        <f t="shared" si="10"/>
        <v>33817159</v>
      </c>
      <c r="L47" s="77">
        <f t="shared" si="10"/>
        <v>0</v>
      </c>
      <c r="M47" s="77">
        <f t="shared" si="10"/>
        <v>0</v>
      </c>
      <c r="N47" s="77">
        <f t="shared" si="10"/>
        <v>0</v>
      </c>
      <c r="O47" s="77">
        <f t="shared" si="10"/>
        <v>0</v>
      </c>
      <c r="P47" s="77">
        <f t="shared" si="10"/>
        <v>0</v>
      </c>
      <c r="Q47" s="77">
        <f t="shared" si="10"/>
        <v>0</v>
      </c>
      <c r="R47" s="77">
        <f t="shared" si="10"/>
        <v>174842</v>
      </c>
    </row>
    <row r="48" spans="1:18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8" ht="25.5">
      <c r="A50" s="3"/>
      <c r="B50" s="3" t="s">
        <v>68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2" ht="39.75">
      <c r="A51" s="1"/>
      <c r="B51" s="3" t="s">
        <v>75</v>
      </c>
    </row>
    <row r="52" ht="18.75">
      <c r="A52" s="1"/>
    </row>
    <row r="53" spans="1:17" ht="18.75" customHeight="1">
      <c r="A53" s="1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ht="18.75">
      <c r="A54" s="1"/>
    </row>
    <row r="55" ht="18.75">
      <c r="A55" s="1"/>
    </row>
    <row r="56" ht="18.75">
      <c r="A56" s="1"/>
    </row>
    <row r="57" ht="18.75">
      <c r="A57" s="1"/>
    </row>
    <row r="58" ht="18.75">
      <c r="A58" s="1"/>
    </row>
    <row r="59" ht="18.75">
      <c r="A59" s="1"/>
    </row>
    <row r="60" ht="18.75">
      <c r="A60" s="1"/>
    </row>
    <row r="61" ht="18.75">
      <c r="A61" s="1"/>
    </row>
  </sheetData>
  <sheetProtection/>
  <mergeCells count="9">
    <mergeCell ref="A47:B47"/>
    <mergeCell ref="H2:R2"/>
    <mergeCell ref="A4:A5"/>
    <mergeCell ref="B4:B5"/>
    <mergeCell ref="C4:D5"/>
    <mergeCell ref="E4:F5"/>
    <mergeCell ref="G4:H5"/>
    <mergeCell ref="I4:J5"/>
    <mergeCell ref="K4:R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Bielewicz</cp:lastModifiedBy>
  <cp:lastPrinted>2017-03-08T12:13:24Z</cp:lastPrinted>
  <dcterms:created xsi:type="dcterms:W3CDTF">1997-02-26T13:46:56Z</dcterms:created>
  <dcterms:modified xsi:type="dcterms:W3CDTF">2017-03-08T12:15:38Z</dcterms:modified>
  <cp:category/>
  <cp:version/>
  <cp:contentType/>
  <cp:contentStatus/>
</cp:coreProperties>
</file>